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资产负债表" sheetId="1" r:id="rId1"/>
    <sheet name="利润表" sheetId="2" r:id="rId2"/>
    <sheet name="现金流量表" sheetId="3" r:id="rId3"/>
    <sheet name="所有者权益" sheetId="4" r:id="rId4"/>
  </sheets>
  <definedNames>
    <definedName name="_xlnm.Print_Area" localSheetId="1">'利润表'!$A$1:$E$38</definedName>
    <definedName name="_xlnm.Print_Area" localSheetId="2">'现金流量表'!$A$1:$E$31</definedName>
    <definedName name="_xlnm.Print_Area" localSheetId="0">'资产负债表'!$A$1:$I$37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E6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编制年度报表时，应改为“上年金额”</t>
        </r>
      </text>
    </comment>
  </commentList>
</comments>
</file>

<file path=xl/sharedStrings.xml><?xml version="1.0" encoding="utf-8"?>
<sst xmlns="http://schemas.openxmlformats.org/spreadsheetml/2006/main" count="200" uniqueCount="179">
  <si>
    <t>资产负债表</t>
  </si>
  <si>
    <t xml:space="preserve">会小企01表 </t>
  </si>
  <si>
    <t>编制单位：</t>
  </si>
  <si>
    <t>湖南瑞宏祥建筑有限公司</t>
  </si>
  <si>
    <t>单位：人民币元</t>
  </si>
  <si>
    <t>资    产</t>
  </si>
  <si>
    <t>行次</t>
  </si>
  <si>
    <t>期末余额</t>
  </si>
  <si>
    <t>年初余额</t>
  </si>
  <si>
    <t>负债和所有者权益（或股东权益）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</si>
  <si>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</si>
  <si>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</si>
  <si>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</si>
  <si>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</si>
  <si>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</si>
  <si>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</si>
  <si>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</si>
  <si>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</si>
  <si>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</si>
  <si>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预收账款</t>
  </si>
  <si>
    <t xml:space="preserve">  预付账款</t>
  </si>
  <si>
    <t xml:space="preserve">  应付职工薪酬</t>
  </si>
  <si>
    <t xml:space="preserve">  应收股利</t>
  </si>
  <si>
    <t xml:space="preserve">  应交税费</t>
  </si>
  <si>
    <t xml:space="preserve">  应收利息</t>
  </si>
  <si>
    <t xml:space="preserve">  应付利息</t>
  </si>
  <si>
    <t xml:space="preserve">  其他应收款</t>
  </si>
  <si>
    <t xml:space="preserve">  应付利润</t>
  </si>
  <si>
    <t xml:space="preserve">  存货</t>
  </si>
  <si>
    <t xml:space="preserve">  其他应付款</t>
  </si>
  <si>
    <t xml:space="preserve">  其中：原材料</t>
  </si>
  <si>
    <t xml:space="preserve">  其他流动负债</t>
  </si>
  <si>
    <t xml:space="preserve">        在产品</t>
  </si>
  <si>
    <t xml:space="preserve">  流动负债合计</t>
  </si>
  <si>
    <t xml:space="preserve">        库存商品</t>
  </si>
  <si>
    <t>非流动负债：</t>
  </si>
  <si>
    <t xml:space="preserve">        周转材料</t>
  </si>
  <si>
    <t xml:space="preserve">  长期借款</t>
  </si>
  <si>
    <t xml:space="preserve">  其他流动资产</t>
  </si>
  <si>
    <t xml:space="preserve">  长期应付款</t>
  </si>
  <si>
    <t>流动资产合计</t>
  </si>
  <si>
    <t xml:space="preserve">  递延收益</t>
  </si>
  <si>
    <t>非流动资产：</t>
  </si>
  <si>
    <t xml:space="preserve">  其他非流动负债</t>
  </si>
  <si>
    <t xml:space="preserve">  长期债券投资</t>
  </si>
  <si>
    <t xml:space="preserve">  非流动负债合计</t>
  </si>
  <si>
    <t xml:space="preserve">  长期股权投资</t>
  </si>
  <si>
    <t>负债合计</t>
  </si>
  <si>
    <t xml:space="preserve">  固定资产原价</t>
  </si>
  <si>
    <t xml:space="preserve">  减：累计折旧</t>
  </si>
  <si>
    <t xml:space="preserve">  固定资产账面价值</t>
  </si>
  <si>
    <t xml:space="preserve">  在建工程</t>
  </si>
  <si>
    <t xml:space="preserve">  工程物资</t>
  </si>
  <si>
    <t xml:space="preserve">  固定资产清理</t>
  </si>
  <si>
    <t xml:space="preserve">  生产性生物资产</t>
  </si>
  <si>
    <t>所有者权益      （或股东权益）：</t>
  </si>
  <si>
    <t xml:space="preserve">  无形资产</t>
  </si>
  <si>
    <t xml:space="preserve">  实收资本（或股本）</t>
  </si>
  <si>
    <t xml:space="preserve">  开发支出</t>
  </si>
  <si>
    <t xml:space="preserve">  资本公积</t>
  </si>
  <si>
    <t xml:space="preserve">  长期待摊费用</t>
  </si>
  <si>
    <t xml:space="preserve">  盈余公积</t>
  </si>
  <si>
    <t xml:space="preserve">  其他非流动资产</t>
  </si>
  <si>
    <t xml:space="preserve">  未分配利润</t>
  </si>
  <si>
    <t>非流动资产合计</t>
  </si>
  <si>
    <t>所有者权益      （或股东权益）合计</t>
  </si>
  <si>
    <t>资产总计</t>
  </si>
  <si>
    <t>负债和所有者权益（或股东权益）总计</t>
  </si>
  <si>
    <t>利润表</t>
  </si>
  <si>
    <t xml:space="preserve">    2022年度</t>
  </si>
  <si>
    <t xml:space="preserve">会小企02表  </t>
  </si>
  <si>
    <t xml:space="preserve">单位：人民币元  </t>
  </si>
  <si>
    <t>项           目</t>
  </si>
  <si>
    <t>本年累计金额</t>
  </si>
  <si>
    <t xml:space="preserve"> 上年金额</t>
  </si>
  <si>
    <t>一、营业收入</t>
  </si>
  <si>
    <t>减：营业成本</t>
  </si>
  <si>
    <t xml:space="preserve">    营业税金及附加</t>
  </si>
  <si>
    <t xml:space="preserve">      其中：消费税</t>
  </si>
  <si>
    <t xml:space="preserve">            营业税</t>
  </si>
  <si>
    <t xml:space="preserve">            城市维护建设税</t>
  </si>
  <si>
    <t xml:space="preserve">            资源税</t>
  </si>
  <si>
    <t xml:space="preserve">            土地增值税</t>
  </si>
  <si>
    <t xml:space="preserve">             城镇土地使用税、房产税、车船税、印花税</t>
  </si>
  <si>
    <t xml:space="preserve">            教育费附加、矿产资源补偿费、排污费</t>
  </si>
  <si>
    <t xml:space="preserve">    销售费用</t>
  </si>
  <si>
    <t xml:space="preserve">      其中：商品维修费</t>
  </si>
  <si>
    <t xml:space="preserve">            广告费和业务宣传费</t>
  </si>
  <si>
    <t xml:space="preserve">    管理费用</t>
  </si>
  <si>
    <t xml:space="preserve">      其中：开办费</t>
  </si>
  <si>
    <t xml:space="preserve">            业务招待费</t>
  </si>
  <si>
    <t xml:space="preserve">            研究费用</t>
  </si>
  <si>
    <t xml:space="preserve">    财务费用</t>
  </si>
  <si>
    <t xml:space="preserve">      其中：利息费用（收入以“-”号填列）</t>
  </si>
  <si>
    <t>加：投资收益（损失以“-”号填列）</t>
  </si>
  <si>
    <t>二、营业利润（亏损以“-”号填列）</t>
  </si>
  <si>
    <t>加：营业外收入</t>
  </si>
  <si>
    <t xml:space="preserve">      其中：政府补助</t>
  </si>
  <si>
    <t>减：营业外支出</t>
  </si>
  <si>
    <t xml:space="preserve">      其中：坏账损失</t>
  </si>
  <si>
    <t xml:space="preserve">            无法收回的长期债券投资损失</t>
  </si>
  <si>
    <t xml:space="preserve">            无法收回的长期股权投资损失</t>
  </si>
  <si>
    <t xml:space="preserve">            自然灾害等不可抗力因素造成的损失</t>
  </si>
  <si>
    <t xml:space="preserve">            税收滞纳金</t>
  </si>
  <si>
    <t>三、利润总额（亏损总额以“-”号填列）</t>
  </si>
  <si>
    <t>减：所得税费用</t>
  </si>
  <si>
    <t>四、净利润（净亏损以“-”号填列）</t>
  </si>
  <si>
    <t>现金流量表</t>
  </si>
  <si>
    <t xml:space="preserve">   2022年度</t>
  </si>
  <si>
    <t xml:space="preserve">会小企03表  </t>
  </si>
  <si>
    <t>项         目</t>
  </si>
  <si>
    <t>上年累计金额</t>
  </si>
  <si>
    <t>一、经营活动产生的现金流量：</t>
  </si>
  <si>
    <t xml:space="preserve">    销售产成品、商品、提供劳务收到的现金</t>
  </si>
  <si>
    <t xml:space="preserve">    收到其他与经营活动有关的现金</t>
  </si>
  <si>
    <t xml:space="preserve">    购买原材料、商品、接受劳务支付的现金</t>
  </si>
  <si>
    <t xml:space="preserve">    支付的职工薪酬</t>
  </si>
  <si>
    <t xml:space="preserve">    支付的税费</t>
  </si>
  <si>
    <t xml:space="preserve">    支付其他与经营活动有关的现金</t>
  </si>
  <si>
    <t>经营活动产生的现金流量净额</t>
  </si>
  <si>
    <t>二、投资活动产生的现金流量：</t>
  </si>
  <si>
    <t xml:space="preserve">    收回短期投资、长期债券投资和长期股权投资收到的现金</t>
  </si>
  <si>
    <t xml:space="preserve">    取得投资收益收到的现金</t>
  </si>
  <si>
    <t xml:space="preserve">    处置固定资产、无形资产和其他非流动资产收回的现金净额</t>
  </si>
  <si>
    <t xml:space="preserve">    短期投资、长期债券投资和长期股权投资支付的现金</t>
  </si>
  <si>
    <t xml:space="preserve">    购建固定资产、无形资产和其他非流动资产支付的现金</t>
  </si>
  <si>
    <t>投资活动产生的现金流量净额</t>
  </si>
  <si>
    <t>三、筹资活动产生的现金流量：</t>
  </si>
  <si>
    <t xml:space="preserve">    取得借款收到的现金</t>
  </si>
  <si>
    <t xml:space="preserve">    吸收投资者投资收到的现金</t>
  </si>
  <si>
    <t xml:space="preserve">    偿还借款本金支付的现金</t>
  </si>
  <si>
    <t xml:space="preserve">    偿还借款利息支付的现金</t>
  </si>
  <si>
    <t xml:space="preserve">    分配利润支付的现金</t>
  </si>
  <si>
    <t>筹资活动产生的现金流量净额</t>
  </si>
  <si>
    <t>四、现金净增加额</t>
  </si>
  <si>
    <r>
      <t xml:space="preserve">   </t>
    </r>
    <r>
      <rPr>
        <sz val="11"/>
        <rFont val="宋体"/>
        <family val="0"/>
      </rPr>
      <t>加：期初现金余额</t>
    </r>
  </si>
  <si>
    <t>五、期末现金余额</t>
  </si>
  <si>
    <t>所有者权益变动表</t>
  </si>
  <si>
    <t>编制单位:  湖南瑞宏祥建筑有限公司                                                                  2022年度</t>
  </si>
  <si>
    <t>金额单位:人民币元</t>
  </si>
  <si>
    <t>项目</t>
  </si>
  <si>
    <t>本期金额</t>
  </si>
  <si>
    <t>上年金额</t>
  </si>
  <si>
    <t>实收资本(或股本）</t>
  </si>
  <si>
    <t>资本公积</t>
  </si>
  <si>
    <t>减:库存股</t>
  </si>
  <si>
    <t>其他综合收益</t>
  </si>
  <si>
    <t>专项储备</t>
  </si>
  <si>
    <t>盈余公积</t>
  </si>
  <si>
    <t>一般风险准备</t>
  </si>
  <si>
    <t>未分配利润</t>
  </si>
  <si>
    <t>所有者权益合计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</si>
  <si>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</si>
  <si>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</si>
  <si>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</si>
  <si>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</si>
  <si>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</si>
  <si>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三、本年增减变动金额（减少以“-”号列）</t>
  </si>
  <si>
    <t>（一）净利润</t>
  </si>
  <si>
    <t>（二）其他综合收益</t>
  </si>
  <si>
    <t>上述（一）和（二）小计</t>
  </si>
  <si>
    <t>（三）所有者投入和减少资本</t>
  </si>
  <si>
    <t>1、所有者投入资本</t>
  </si>
  <si>
    <t>2、股份支付计入所有者权益的金额</t>
  </si>
  <si>
    <t>3、其他</t>
  </si>
  <si>
    <t>（四）利润分配</t>
  </si>
  <si>
    <t>1、提取盈余公积</t>
  </si>
  <si>
    <t>2、提取一般风险准备</t>
  </si>
  <si>
    <t>3、对所有者（或股东）的分配</t>
  </si>
  <si>
    <t>4、其他</t>
  </si>
  <si>
    <t>（五）所有者权益内部结转</t>
  </si>
  <si>
    <t>1、资本公积转增资本（或股本）</t>
  </si>
  <si>
    <t>2、盈余公积转增资本（或股本）</t>
  </si>
  <si>
    <t>3、盈余公积弥补亏损</t>
  </si>
  <si>
    <t>（六）专项储备</t>
  </si>
  <si>
    <t>1、本期提取</t>
  </si>
  <si>
    <t>2、本期使用</t>
  </si>
  <si>
    <t>（七）其他</t>
  </si>
  <si>
    <t>四、本期期末余额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</si>
</sst>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  <numFmt numFmtId="178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20"/>
      <name val="黑体"/>
      <family val="3"/>
    </font>
    <font>
      <sz val="8"/>
      <name val="宋体"/>
      <family val="0"/>
    </font>
    <font>
      <sz val="8"/>
      <name val="Times New Roman"/>
      <family val="1"/>
    </font>
    <font>
      <sz val="11"/>
      <name val="楷体_GB2312"/>
      <family val="3"/>
    </font>
    <font>
      <sz val="11"/>
      <color indexed="8"/>
      <name val="宋体"/>
      <family val="0"/>
    </font>
    <font>
      <sz val="12"/>
      <name val="楷体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37" fillId="8" borderId="0" applyNumberFormat="0" applyBorder="0" applyAlignment="0" applyProtection="0"/>
    <xf numFmtId="0" fontId="21" fillId="0" borderId="5" applyNumberFormat="0" applyFill="0" applyAlignment="0" applyProtection="0"/>
    <xf numFmtId="0" fontId="37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shrinkToFit="1"/>
    </xf>
    <xf numFmtId="4" fontId="6" fillId="0" borderId="13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4" fontId="6" fillId="0" borderId="16" xfId="0" applyNumberFormat="1" applyFont="1" applyFill="1" applyBorder="1" applyAlignment="1">
      <alignment vertical="center" shrinkToFit="1"/>
    </xf>
    <xf numFmtId="176" fontId="7" fillId="0" borderId="0" xfId="63" applyNumberFormat="1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/>
    </xf>
    <xf numFmtId="0" fontId="9" fillId="0" borderId="0" xfId="63" applyFont="1" applyFill="1" applyBorder="1" applyAlignment="1">
      <alignment/>
      <protection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vertical="center" shrinkToFit="1"/>
    </xf>
    <xf numFmtId="4" fontId="6" fillId="0" borderId="19" xfId="0" applyNumberFormat="1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7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4" fontId="0" fillId="0" borderId="0" xfId="0" applyNumberFormat="1" applyFill="1" applyAlignment="1" applyProtection="1">
      <alignment horizontal="right"/>
      <protection locked="0"/>
    </xf>
    <xf numFmtId="0" fontId="11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left"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3" xfId="0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178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/>
    </xf>
    <xf numFmtId="4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176" fontId="12" fillId="0" borderId="0" xfId="0" applyNumberFormat="1" applyFont="1" applyAlignment="1" applyProtection="1">
      <alignment horizontal="righ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130" zoomScaleNormal="130" workbookViewId="0" topLeftCell="A4">
      <selection activeCell="K15" sqref="K15:K34"/>
    </sheetView>
  </sheetViews>
  <sheetFormatPr defaultColWidth="9.00390625" defaultRowHeight="14.25"/>
  <cols>
    <col min="1" max="1" width="8.625" style="0" customWidth="1"/>
    <col min="2" max="2" width="6.25390625" style="0" customWidth="1"/>
    <col min="3" max="3" width="3.875" style="0" customWidth="1"/>
    <col min="4" max="4" width="14.00390625" style="0" customWidth="1"/>
    <col min="5" max="5" width="13.50390625" style="0" customWidth="1"/>
    <col min="6" max="6" width="15.00390625" style="0" customWidth="1"/>
    <col min="7" max="7" width="3.875" style="79" customWidth="1"/>
    <col min="8" max="8" width="12.75390625" style="0" customWidth="1"/>
    <col min="9" max="9" width="13.125" style="0" customWidth="1"/>
    <col min="11" max="11" width="14.25390625" style="0" customWidth="1"/>
    <col min="12" max="12" width="14.50390625" style="0" customWidth="1"/>
  </cols>
  <sheetData>
    <row r="1" spans="1:9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7.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4"/>
      <c r="B3" s="64"/>
      <c r="C3" s="64"/>
      <c r="D3" s="64"/>
      <c r="E3" s="80">
        <v>44926</v>
      </c>
      <c r="F3" s="81"/>
      <c r="G3" s="81"/>
      <c r="H3" s="64"/>
      <c r="I3" s="105" t="s">
        <v>1</v>
      </c>
    </row>
    <row r="4" spans="1:9" ht="18" customHeight="1">
      <c r="A4" s="82" t="s">
        <v>2</v>
      </c>
      <c r="B4" s="83" t="s">
        <v>3</v>
      </c>
      <c r="C4" s="83"/>
      <c r="D4" s="83"/>
      <c r="E4" s="83"/>
      <c r="F4" s="84"/>
      <c r="G4" s="85"/>
      <c r="H4" s="82"/>
      <c r="I4" s="82" t="s">
        <v>4</v>
      </c>
    </row>
    <row r="5" spans="1:9" ht="32.25" customHeight="1">
      <c r="A5" s="86" t="s">
        <v>5</v>
      </c>
      <c r="B5" s="86"/>
      <c r="C5" s="86" t="s">
        <v>6</v>
      </c>
      <c r="D5" s="86" t="s">
        <v>7</v>
      </c>
      <c r="E5" s="86" t="s">
        <v>8</v>
      </c>
      <c r="F5" s="87" t="s">
        <v>9</v>
      </c>
      <c r="G5" s="86" t="s">
        <v>6</v>
      </c>
      <c r="H5" s="86" t="s">
        <v>7</v>
      </c>
      <c r="I5" s="86" t="s">
        <v>8</v>
      </c>
    </row>
    <row r="6" spans="1:12" ht="18" customHeight="1">
      <c r="A6" s="88" t="s">
        <v>10</v>
      </c>
      <c r="B6" s="88"/>
      <c r="C6" s="89"/>
      <c r="D6" s="90"/>
      <c r="E6" s="91"/>
      <c r="F6" s="92" t="s">
        <v>11</v>
      </c>
      <c r="G6" s="86"/>
      <c r="H6" s="90"/>
      <c r="I6" s="90"/>
      <c r="K6" s="106"/>
      <c r="L6" s="106"/>
    </row>
    <row r="7" spans="1:12" ht="18" customHeight="1">
      <c r="A7" s="93" t="s">
        <v>12</v>
      </c>
      <c r="B7" s="93"/>
      <c r="C7" s="86">
        <v>1</v>
      </c>
      <c r="D7" s="94">
        <v>40311.82</v>
      </c>
      <c r="E7" s="94">
        <v>34862.19</v>
      </c>
      <c r="F7" s="89" t="s">
        <v>13</v>
      </c>
      <c r="G7" s="86">
        <v>31</v>
      </c>
      <c r="H7" s="94"/>
      <c r="I7" s="94"/>
      <c r="K7" s="106"/>
      <c r="L7" s="106"/>
    </row>
    <row r="8" spans="1:12" ht="18" customHeight="1">
      <c r="A8" s="93" t="s">
        <v>14</v>
      </c>
      <c r="B8" s="93"/>
      <c r="C8" s="86">
        <v>2</v>
      </c>
      <c r="D8" s="94"/>
      <c r="E8" s="94"/>
      <c r="F8" s="89" t="s">
        <v>15</v>
      </c>
      <c r="G8" s="86">
        <v>32</v>
      </c>
      <c r="H8" s="94"/>
      <c r="I8" s="94"/>
      <c r="K8" s="106"/>
      <c r="L8" s="106"/>
    </row>
    <row r="9" spans="1:12" ht="18" customHeight="1">
      <c r="A9" s="93" t="s">
        <v>16</v>
      </c>
      <c r="B9" s="93"/>
      <c r="C9" s="86">
        <v>3</v>
      </c>
      <c r="D9" s="94"/>
      <c r="E9" s="94"/>
      <c r="F9" s="89" t="s">
        <v>17</v>
      </c>
      <c r="G9" s="86">
        <v>33</v>
      </c>
      <c r="H9" s="94">
        <v>4400</v>
      </c>
      <c r="I9" s="94">
        <v>552835.45</v>
      </c>
      <c r="K9" s="106"/>
      <c r="L9" s="106"/>
    </row>
    <row r="10" spans="1:12" ht="18" customHeight="1">
      <c r="A10" s="93" t="s">
        <v>18</v>
      </c>
      <c r="B10" s="93"/>
      <c r="C10" s="86">
        <v>4</v>
      </c>
      <c r="D10" s="94">
        <v>5370858.94</v>
      </c>
      <c r="E10" s="94">
        <v>2613311.58</v>
      </c>
      <c r="F10" s="89" t="s">
        <v>19</v>
      </c>
      <c r="G10" s="86">
        <v>34</v>
      </c>
      <c r="H10" s="94"/>
      <c r="I10" s="94"/>
      <c r="K10" s="106"/>
      <c r="L10" s="106"/>
    </row>
    <row r="11" spans="1:12" ht="18" customHeight="1">
      <c r="A11" s="93" t="s">
        <v>20</v>
      </c>
      <c r="B11" s="93"/>
      <c r="C11" s="86">
        <v>5</v>
      </c>
      <c r="D11" s="94">
        <v>634814.78</v>
      </c>
      <c r="E11" s="94"/>
      <c r="F11" s="89" t="s">
        <v>21</v>
      </c>
      <c r="G11" s="86">
        <v>35</v>
      </c>
      <c r="H11" s="94">
        <v>202734.62</v>
      </c>
      <c r="I11" s="94">
        <v>616098</v>
      </c>
      <c r="K11" s="106"/>
      <c r="L11" s="107"/>
    </row>
    <row r="12" spans="1:12" ht="18" customHeight="1">
      <c r="A12" s="93" t="s">
        <v>22</v>
      </c>
      <c r="B12" s="93"/>
      <c r="C12" s="86">
        <v>6</v>
      </c>
      <c r="D12" s="94"/>
      <c r="E12" s="94"/>
      <c r="F12" s="89" t="s">
        <v>23</v>
      </c>
      <c r="G12" s="86">
        <v>36</v>
      </c>
      <c r="H12" s="94">
        <v>13291.75</v>
      </c>
      <c r="I12" s="94">
        <v>20546.42</v>
      </c>
      <c r="K12" s="106"/>
      <c r="L12" s="107"/>
    </row>
    <row r="13" spans="1:12" ht="18" customHeight="1">
      <c r="A13" s="93" t="s">
        <v>24</v>
      </c>
      <c r="B13" s="93"/>
      <c r="C13" s="86">
        <v>7</v>
      </c>
      <c r="D13" s="94"/>
      <c r="E13" s="94"/>
      <c r="F13" s="89" t="s">
        <v>25</v>
      </c>
      <c r="G13" s="86">
        <v>37</v>
      </c>
      <c r="H13" s="94"/>
      <c r="I13" s="94"/>
      <c r="K13" s="106"/>
      <c r="L13" s="107"/>
    </row>
    <row r="14" spans="1:12" ht="18" customHeight="1">
      <c r="A14" s="93" t="s">
        <v>26</v>
      </c>
      <c r="B14" s="93"/>
      <c r="C14" s="86">
        <v>8</v>
      </c>
      <c r="D14" s="94">
        <v>916818.24</v>
      </c>
      <c r="E14" s="94">
        <v>10000</v>
      </c>
      <c r="F14" s="89" t="s">
        <v>27</v>
      </c>
      <c r="G14" s="86">
        <v>38</v>
      </c>
      <c r="H14" s="94"/>
      <c r="I14" s="94"/>
      <c r="K14" s="106"/>
      <c r="L14" s="107"/>
    </row>
    <row r="15" spans="1:12" ht="18" customHeight="1">
      <c r="A15" s="93" t="s">
        <v>28</v>
      </c>
      <c r="B15" s="93"/>
      <c r="C15" s="86">
        <v>9</v>
      </c>
      <c r="D15" s="94">
        <f>D17+D18</f>
        <v>6882949.01</v>
      </c>
      <c r="E15" s="95">
        <v>2514945.72</v>
      </c>
      <c r="F15" s="89" t="s">
        <v>29</v>
      </c>
      <c r="G15" s="86">
        <v>39</v>
      </c>
      <c r="H15" s="94">
        <v>13478667</v>
      </c>
      <c r="I15" s="94">
        <v>1039550</v>
      </c>
      <c r="K15" s="108"/>
      <c r="L15" s="106"/>
    </row>
    <row r="16" spans="1:12" ht="18" customHeight="1">
      <c r="A16" s="93" t="s">
        <v>30</v>
      </c>
      <c r="B16" s="93"/>
      <c r="C16" s="86">
        <v>10</v>
      </c>
      <c r="D16" s="94"/>
      <c r="E16" s="94"/>
      <c r="F16" s="89" t="s">
        <v>31</v>
      </c>
      <c r="G16" s="86">
        <v>40</v>
      </c>
      <c r="H16" s="94"/>
      <c r="I16" s="94"/>
      <c r="K16" s="106"/>
      <c r="L16" s="106"/>
    </row>
    <row r="17" spans="1:12" ht="18" customHeight="1">
      <c r="A17" s="93" t="s">
        <v>32</v>
      </c>
      <c r="B17" s="93"/>
      <c r="C17" s="86">
        <v>11</v>
      </c>
      <c r="D17" s="94">
        <v>4806750.51</v>
      </c>
      <c r="E17" s="94">
        <v>2514945.72</v>
      </c>
      <c r="F17" s="86" t="s">
        <v>33</v>
      </c>
      <c r="G17" s="86">
        <v>41</v>
      </c>
      <c r="H17" s="90">
        <f>SUM(H7:H16)</f>
        <v>13699093.37</v>
      </c>
      <c r="I17" s="90">
        <f>SUM(I7:I16)</f>
        <v>2229029.87</v>
      </c>
      <c r="K17" s="106"/>
      <c r="L17" s="106"/>
    </row>
    <row r="18" spans="1:12" ht="18" customHeight="1">
      <c r="A18" s="93" t="s">
        <v>34</v>
      </c>
      <c r="B18" s="93"/>
      <c r="C18" s="86">
        <v>12</v>
      </c>
      <c r="D18" s="94">
        <v>2076198.5</v>
      </c>
      <c r="E18" s="94"/>
      <c r="F18" s="92" t="s">
        <v>35</v>
      </c>
      <c r="G18" s="86"/>
      <c r="H18" s="90"/>
      <c r="I18" s="90"/>
      <c r="K18" s="106"/>
      <c r="L18" s="106"/>
    </row>
    <row r="19" spans="1:12" ht="18" customHeight="1">
      <c r="A19" s="93" t="s">
        <v>36</v>
      </c>
      <c r="B19" s="93"/>
      <c r="C19" s="86">
        <v>13</v>
      </c>
      <c r="D19" s="94"/>
      <c r="E19" s="94"/>
      <c r="F19" s="89" t="s">
        <v>37</v>
      </c>
      <c r="G19" s="86">
        <v>42</v>
      </c>
      <c r="H19" s="94"/>
      <c r="I19" s="94"/>
      <c r="K19" s="106"/>
      <c r="L19" s="106"/>
    </row>
    <row r="20" spans="1:12" ht="18" customHeight="1">
      <c r="A20" s="93" t="s">
        <v>38</v>
      </c>
      <c r="B20" s="93"/>
      <c r="C20" s="86">
        <v>14</v>
      </c>
      <c r="D20" s="94">
        <v>371411.59</v>
      </c>
      <c r="E20" s="94"/>
      <c r="F20" s="89" t="s">
        <v>39</v>
      </c>
      <c r="G20" s="86">
        <v>43</v>
      </c>
      <c r="H20" s="94"/>
      <c r="I20" s="94"/>
      <c r="K20" s="106"/>
      <c r="L20" s="106"/>
    </row>
    <row r="21" spans="1:12" ht="18" customHeight="1">
      <c r="A21" s="86" t="s">
        <v>40</v>
      </c>
      <c r="B21" s="86"/>
      <c r="C21" s="86">
        <v>15</v>
      </c>
      <c r="D21" s="90">
        <f>SUM(D7:D15)+D20</f>
        <v>14217164.38</v>
      </c>
      <c r="E21" s="90">
        <f>SUM(E7:E15)+E20</f>
        <v>5173119.49</v>
      </c>
      <c r="F21" s="89" t="s">
        <v>41</v>
      </c>
      <c r="G21" s="86">
        <v>44</v>
      </c>
      <c r="H21" s="94"/>
      <c r="I21" s="94"/>
      <c r="K21" s="106"/>
      <c r="L21" s="106"/>
    </row>
    <row r="22" spans="1:12" ht="18" customHeight="1">
      <c r="A22" s="88" t="s">
        <v>42</v>
      </c>
      <c r="B22" s="88"/>
      <c r="C22" s="86"/>
      <c r="D22" s="90"/>
      <c r="E22" s="90"/>
      <c r="F22" s="89" t="s">
        <v>43</v>
      </c>
      <c r="G22" s="86">
        <v>45</v>
      </c>
      <c r="H22" s="94"/>
      <c r="I22" s="94"/>
      <c r="K22" s="106"/>
      <c r="L22" s="106"/>
    </row>
    <row r="23" spans="1:12" ht="18" customHeight="1">
      <c r="A23" s="93" t="s">
        <v>44</v>
      </c>
      <c r="B23" s="93"/>
      <c r="C23" s="86">
        <v>16</v>
      </c>
      <c r="D23" s="94"/>
      <c r="E23" s="94"/>
      <c r="F23" s="86" t="s">
        <v>45</v>
      </c>
      <c r="G23" s="86">
        <v>46</v>
      </c>
      <c r="H23" s="90"/>
      <c r="I23" s="90"/>
      <c r="K23" s="106"/>
      <c r="L23" s="106"/>
    </row>
    <row r="24" spans="1:12" ht="18" customHeight="1">
      <c r="A24" s="93" t="s">
        <v>46</v>
      </c>
      <c r="B24" s="93"/>
      <c r="C24" s="86">
        <v>17</v>
      </c>
      <c r="D24" s="94"/>
      <c r="E24" s="94"/>
      <c r="F24" s="86" t="s">
        <v>47</v>
      </c>
      <c r="G24" s="86">
        <v>47</v>
      </c>
      <c r="H24" s="90">
        <f>H17+H23</f>
        <v>13699093.37</v>
      </c>
      <c r="I24" s="90">
        <f>I17+I23</f>
        <v>2229029.87</v>
      </c>
      <c r="K24" s="106"/>
      <c r="L24" s="106"/>
    </row>
    <row r="25" spans="1:12" ht="18" customHeight="1">
      <c r="A25" s="93" t="s">
        <v>48</v>
      </c>
      <c r="B25" s="93"/>
      <c r="C25" s="86">
        <v>18</v>
      </c>
      <c r="D25" s="94">
        <v>2479532.66</v>
      </c>
      <c r="E25" s="94"/>
      <c r="F25" s="89"/>
      <c r="G25" s="86"/>
      <c r="H25" s="90"/>
      <c r="I25" s="90"/>
      <c r="K25" s="106"/>
      <c r="L25" s="106"/>
    </row>
    <row r="26" spans="1:12" ht="18" customHeight="1">
      <c r="A26" s="93" t="s">
        <v>49</v>
      </c>
      <c r="B26" s="93"/>
      <c r="C26" s="86">
        <v>19</v>
      </c>
      <c r="D26" s="94">
        <v>73398.35</v>
      </c>
      <c r="E26" s="94"/>
      <c r="F26" s="89"/>
      <c r="G26" s="86"/>
      <c r="H26" s="90"/>
      <c r="I26" s="90"/>
      <c r="K26" s="106"/>
      <c r="L26" s="106"/>
    </row>
    <row r="27" spans="1:12" ht="18" customHeight="1">
      <c r="A27" s="93" t="s">
        <v>50</v>
      </c>
      <c r="B27" s="93"/>
      <c r="C27" s="86">
        <v>20</v>
      </c>
      <c r="D27" s="90">
        <f>D25-D26</f>
        <v>2406134.31</v>
      </c>
      <c r="E27" s="90"/>
      <c r="F27" s="89"/>
      <c r="G27" s="86"/>
      <c r="H27" s="90"/>
      <c r="I27" s="90"/>
      <c r="K27" s="106"/>
      <c r="L27" s="106"/>
    </row>
    <row r="28" spans="1:12" ht="18" customHeight="1">
      <c r="A28" s="93" t="s">
        <v>51</v>
      </c>
      <c r="B28" s="93"/>
      <c r="C28" s="86">
        <v>21</v>
      </c>
      <c r="D28" s="94"/>
      <c r="E28" s="94"/>
      <c r="F28" s="89"/>
      <c r="G28" s="86"/>
      <c r="H28" s="90"/>
      <c r="I28" s="90"/>
      <c r="K28" s="106"/>
      <c r="L28" s="106"/>
    </row>
    <row r="29" spans="1:12" ht="18" customHeight="1">
      <c r="A29" s="93" t="s">
        <v>52</v>
      </c>
      <c r="B29" s="93"/>
      <c r="C29" s="86">
        <v>22</v>
      </c>
      <c r="D29" s="94"/>
      <c r="E29" s="94"/>
      <c r="F29" s="89"/>
      <c r="G29" s="86"/>
      <c r="H29" s="90"/>
      <c r="I29" s="90"/>
      <c r="K29" s="106"/>
      <c r="L29" s="106"/>
    </row>
    <row r="30" spans="1:12" ht="18" customHeight="1">
      <c r="A30" s="93" t="s">
        <v>53</v>
      </c>
      <c r="B30" s="93"/>
      <c r="C30" s="86">
        <v>23</v>
      </c>
      <c r="D30" s="94"/>
      <c r="E30" s="94"/>
      <c r="F30" s="96"/>
      <c r="G30" s="86"/>
      <c r="H30" s="90"/>
      <c r="I30" s="90"/>
      <c r="K30" s="106"/>
      <c r="L30" s="106"/>
    </row>
    <row r="31" spans="1:12" ht="30" customHeight="1">
      <c r="A31" s="93" t="s">
        <v>54</v>
      </c>
      <c r="B31" s="93"/>
      <c r="C31" s="86">
        <v>24</v>
      </c>
      <c r="D31" s="94"/>
      <c r="E31" s="94"/>
      <c r="F31" s="97" t="s">
        <v>55</v>
      </c>
      <c r="G31" s="86"/>
      <c r="H31" s="90"/>
      <c r="I31" s="90"/>
      <c r="K31" s="106"/>
      <c r="L31" s="106"/>
    </row>
    <row r="32" spans="1:12" ht="18" customHeight="1">
      <c r="A32" s="93" t="s">
        <v>56</v>
      </c>
      <c r="B32" s="93"/>
      <c r="C32" s="86">
        <v>25</v>
      </c>
      <c r="D32" s="94"/>
      <c r="E32" s="94"/>
      <c r="F32" s="89" t="s">
        <v>57</v>
      </c>
      <c r="G32" s="86">
        <v>48</v>
      </c>
      <c r="H32" s="94">
        <v>574800</v>
      </c>
      <c r="I32" s="94">
        <v>574800</v>
      </c>
      <c r="K32" s="106"/>
      <c r="L32" s="106"/>
    </row>
    <row r="33" spans="1:12" ht="18" customHeight="1">
      <c r="A33" s="93" t="s">
        <v>58</v>
      </c>
      <c r="B33" s="93"/>
      <c r="C33" s="86">
        <v>26</v>
      </c>
      <c r="D33" s="94"/>
      <c r="E33" s="94"/>
      <c r="F33" s="89" t="s">
        <v>59</v>
      </c>
      <c r="G33" s="86">
        <v>49</v>
      </c>
      <c r="H33" s="94">
        <v>6800000</v>
      </c>
      <c r="I33" s="94">
        <v>2000000</v>
      </c>
      <c r="K33" s="106"/>
      <c r="L33" s="106"/>
    </row>
    <row r="34" spans="1:12" ht="18" customHeight="1">
      <c r="A34" s="93" t="s">
        <v>60</v>
      </c>
      <c r="B34" s="93"/>
      <c r="C34" s="86">
        <v>27</v>
      </c>
      <c r="D34" s="94">
        <v>7867559.98</v>
      </c>
      <c r="E34" s="94">
        <v>550114</v>
      </c>
      <c r="F34" s="89" t="s">
        <v>61</v>
      </c>
      <c r="G34" s="86">
        <v>50</v>
      </c>
      <c r="H34" s="94"/>
      <c r="I34" s="94"/>
      <c r="K34" s="109"/>
      <c r="L34" s="106"/>
    </row>
    <row r="35" spans="1:12" ht="18" customHeight="1">
      <c r="A35" s="93" t="s">
        <v>62</v>
      </c>
      <c r="B35" s="93"/>
      <c r="C35" s="86">
        <v>28</v>
      </c>
      <c r="D35" s="94"/>
      <c r="E35" s="94"/>
      <c r="F35" s="89" t="s">
        <v>63</v>
      </c>
      <c r="G35" s="86">
        <v>51</v>
      </c>
      <c r="H35" s="94">
        <f>'利润表'!D38+I35</f>
        <v>3416965.299999999</v>
      </c>
      <c r="I35" s="94">
        <v>919403.62</v>
      </c>
      <c r="K35" s="109"/>
      <c r="L35" s="106"/>
    </row>
    <row r="36" spans="1:12" ht="24.75" customHeight="1">
      <c r="A36" s="86" t="s">
        <v>64</v>
      </c>
      <c r="B36" s="86"/>
      <c r="C36" s="86">
        <v>29</v>
      </c>
      <c r="D36" s="90">
        <f>D34+D27+D24+D28+D32</f>
        <v>10273694.290000001</v>
      </c>
      <c r="E36" s="90">
        <f>E34+E27+E24+E28+E32</f>
        <v>550114</v>
      </c>
      <c r="F36" s="87" t="s">
        <v>65</v>
      </c>
      <c r="G36" s="86">
        <v>52</v>
      </c>
      <c r="H36" s="90">
        <f>SUM(H32:H35)</f>
        <v>10791765.299999999</v>
      </c>
      <c r="I36" s="90">
        <f>SUM(I32:I35)</f>
        <v>3494203.62</v>
      </c>
      <c r="K36" s="106"/>
      <c r="L36" s="106"/>
    </row>
    <row r="37" spans="1:12" ht="24.75" customHeight="1">
      <c r="A37" s="86" t="s">
        <v>66</v>
      </c>
      <c r="B37" s="86"/>
      <c r="C37" s="86">
        <v>30</v>
      </c>
      <c r="D37" s="98">
        <f>D21+D36</f>
        <v>24490858.67</v>
      </c>
      <c r="E37" s="98">
        <f>E21+E36</f>
        <v>5723233.49</v>
      </c>
      <c r="F37" s="87" t="s">
        <v>67</v>
      </c>
      <c r="G37" s="86">
        <v>53</v>
      </c>
      <c r="H37" s="90">
        <f>H24+H36</f>
        <v>24490858.669999998</v>
      </c>
      <c r="I37" s="90">
        <f>I24+I36</f>
        <v>5723233.49</v>
      </c>
      <c r="K37" s="109"/>
      <c r="L37" s="106"/>
    </row>
    <row r="38" spans="1:9" ht="14.25">
      <c r="A38" s="99"/>
      <c r="B38" s="99"/>
      <c r="C38" s="99"/>
      <c r="D38" s="100"/>
      <c r="E38" s="100"/>
      <c r="F38" s="99"/>
      <c r="G38" s="101"/>
      <c r="H38" s="100"/>
      <c r="I38" s="100"/>
    </row>
    <row r="39" spans="1:9" ht="14.25">
      <c r="A39" s="99"/>
      <c r="B39" s="99"/>
      <c r="C39" s="99"/>
      <c r="D39" s="100"/>
      <c r="E39" s="100"/>
      <c r="F39" s="99"/>
      <c r="G39" s="101"/>
      <c r="H39" s="100"/>
      <c r="I39" s="100"/>
    </row>
    <row r="40" spans="1:9" ht="14.25">
      <c r="A40" s="99"/>
      <c r="B40" s="99"/>
      <c r="C40" s="99"/>
      <c r="D40" s="100"/>
      <c r="E40" s="100"/>
      <c r="F40" s="99"/>
      <c r="G40" s="101"/>
      <c r="H40" s="100"/>
      <c r="I40" s="100"/>
    </row>
    <row r="41" spans="1:9" ht="14.25">
      <c r="A41" s="99"/>
      <c r="B41" s="99"/>
      <c r="C41" s="99"/>
      <c r="D41" s="100"/>
      <c r="E41" s="100"/>
      <c r="F41" s="99"/>
      <c r="G41" s="101"/>
      <c r="H41" s="100"/>
      <c r="I41" s="100"/>
    </row>
    <row r="42" spans="1:9" ht="14.25">
      <c r="A42" s="99"/>
      <c r="B42" s="99"/>
      <c r="C42" s="99"/>
      <c r="D42" s="100"/>
      <c r="E42" s="100"/>
      <c r="F42" s="99"/>
      <c r="G42" s="101"/>
      <c r="H42" s="100"/>
      <c r="I42" s="100"/>
    </row>
    <row r="43" spans="1:9" ht="14.25">
      <c r="A43" s="99"/>
      <c r="B43" s="99"/>
      <c r="C43" s="99"/>
      <c r="D43" s="100"/>
      <c r="E43" s="100"/>
      <c r="F43" s="99"/>
      <c r="G43" s="101"/>
      <c r="H43" s="100"/>
      <c r="I43" s="100"/>
    </row>
    <row r="44" spans="1:9" ht="14.25">
      <c r="A44" s="99"/>
      <c r="B44" s="99"/>
      <c r="C44" s="99"/>
      <c r="D44" s="102"/>
      <c r="E44" s="102"/>
      <c r="F44" s="99"/>
      <c r="G44" s="101"/>
      <c r="H44" s="100"/>
      <c r="I44" s="100"/>
    </row>
    <row r="45" spans="1:9" ht="14.25">
      <c r="A45" s="99"/>
      <c r="B45" s="99"/>
      <c r="C45" s="99"/>
      <c r="D45" s="102"/>
      <c r="E45" s="102"/>
      <c r="F45" s="99"/>
      <c r="G45" s="101"/>
      <c r="H45" s="100"/>
      <c r="I45" s="100"/>
    </row>
    <row r="46" spans="1:9" ht="14.25">
      <c r="A46" s="99"/>
      <c r="B46" s="99"/>
      <c r="C46" s="99"/>
      <c r="D46" s="102"/>
      <c r="E46" s="102"/>
      <c r="F46" s="99"/>
      <c r="G46" s="101"/>
      <c r="H46" s="100"/>
      <c r="I46" s="100"/>
    </row>
    <row r="47" spans="1:9" ht="14.25">
      <c r="A47" s="99"/>
      <c r="B47" s="99"/>
      <c r="C47" s="99"/>
      <c r="D47" s="102"/>
      <c r="E47" s="102"/>
      <c r="F47" s="99"/>
      <c r="G47" s="101"/>
      <c r="H47" s="100"/>
      <c r="I47" s="100"/>
    </row>
    <row r="48" spans="4:9" ht="14.25">
      <c r="D48" s="103"/>
      <c r="E48" s="103"/>
      <c r="H48" s="104"/>
      <c r="I48" s="104"/>
    </row>
    <row r="49" spans="4:9" ht="14.25">
      <c r="D49" s="103"/>
      <c r="E49" s="103"/>
      <c r="H49" s="104"/>
      <c r="I49" s="104"/>
    </row>
    <row r="50" spans="4:9" ht="14.25">
      <c r="D50" s="103"/>
      <c r="E50" s="103"/>
      <c r="H50" s="104"/>
      <c r="I50" s="104"/>
    </row>
    <row r="51" spans="4:9" ht="14.25">
      <c r="D51" s="103"/>
      <c r="E51" s="103"/>
      <c r="H51" s="104"/>
      <c r="I51" s="104"/>
    </row>
    <row r="52" spans="4:9" ht="14.25">
      <c r="D52" s="103"/>
      <c r="E52" s="103"/>
      <c r="H52" s="104"/>
      <c r="I52" s="104"/>
    </row>
    <row r="53" spans="4:9" ht="14.25">
      <c r="D53" s="103"/>
      <c r="E53" s="103"/>
      <c r="H53" s="104"/>
      <c r="I53" s="104"/>
    </row>
    <row r="54" spans="4:9" ht="14.25">
      <c r="D54" s="103"/>
      <c r="E54" s="103"/>
      <c r="H54" s="104"/>
      <c r="I54" s="104"/>
    </row>
    <row r="55" spans="4:9" ht="14.25">
      <c r="D55" s="103"/>
      <c r="E55" s="103"/>
      <c r="H55" s="104"/>
      <c r="I55" s="104"/>
    </row>
    <row r="56" spans="4:9" ht="14.25">
      <c r="D56" s="103"/>
      <c r="E56" s="103"/>
      <c r="H56" s="104"/>
      <c r="I56" s="104"/>
    </row>
    <row r="57" spans="4:9" ht="14.25">
      <c r="D57" s="103"/>
      <c r="E57" s="103"/>
      <c r="H57" s="104"/>
      <c r="I57" s="104"/>
    </row>
    <row r="58" spans="4:9" ht="14.25">
      <c r="D58" s="103"/>
      <c r="E58" s="103"/>
      <c r="H58" s="104"/>
      <c r="I58" s="104"/>
    </row>
    <row r="59" spans="4:9" ht="14.25">
      <c r="D59" s="103"/>
      <c r="E59" s="103"/>
      <c r="H59" s="104"/>
      <c r="I59" s="104"/>
    </row>
    <row r="60" spans="4:5" ht="14.25">
      <c r="D60" s="103"/>
      <c r="E60" s="103"/>
    </row>
    <row r="61" spans="4:5" ht="14.25">
      <c r="D61" s="103"/>
      <c r="E61" s="103"/>
    </row>
    <row r="62" spans="4:5" ht="14.25">
      <c r="D62" s="103"/>
      <c r="E62" s="103"/>
    </row>
    <row r="63" spans="4:5" ht="14.25">
      <c r="D63" s="103"/>
      <c r="E63" s="103"/>
    </row>
    <row r="64" spans="4:5" ht="14.25">
      <c r="D64" s="103"/>
      <c r="E64" s="103"/>
    </row>
    <row r="65" spans="4:5" ht="14.25">
      <c r="D65" s="103"/>
      <c r="E65" s="103"/>
    </row>
    <row r="66" spans="4:5" ht="14.25">
      <c r="D66" s="103"/>
      <c r="E66" s="103"/>
    </row>
    <row r="67" spans="4:5" ht="14.25">
      <c r="D67" s="103"/>
      <c r="E67" s="103"/>
    </row>
    <row r="68" spans="4:5" ht="14.25">
      <c r="D68" s="103"/>
      <c r="E68" s="103"/>
    </row>
    <row r="69" spans="4:5" ht="14.25">
      <c r="D69" s="103"/>
      <c r="E69" s="103"/>
    </row>
    <row r="70" spans="4:5" ht="14.25">
      <c r="D70" s="103"/>
      <c r="E70" s="103"/>
    </row>
    <row r="71" spans="4:5" ht="14.25">
      <c r="D71" s="103"/>
      <c r="E71" s="103"/>
    </row>
    <row r="72" spans="4:5" ht="14.25">
      <c r="D72" s="103"/>
      <c r="E72" s="103"/>
    </row>
    <row r="73" spans="4:5" ht="14.25">
      <c r="D73" s="103"/>
      <c r="E73" s="103"/>
    </row>
    <row r="74" spans="4:5" ht="14.25">
      <c r="D74" s="103"/>
      <c r="E74" s="103"/>
    </row>
  </sheetData>
  <sheetProtection formatCells="0" formatColumns="0" formatRows="0"/>
  <mergeCells count="36">
    <mergeCell ref="A1:I1"/>
    <mergeCell ref="E3:F3"/>
    <mergeCell ref="B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conditionalFormatting sqref="D15">
    <cfRule type="cellIs" priority="6" dxfId="0" operator="lessThan" stopIfTrue="1">
      <formula>$D$16+$D$17+$D$18+$D$19</formula>
    </cfRule>
  </conditionalFormatting>
  <printOptions horizontalCentered="1" verticalCentered="1"/>
  <pageMargins left="0.2791666666666667" right="0" top="0.5506944444444445" bottom="0.6097222222222223" header="0.5118055555555555" footer="0.5118055555555555"/>
  <pageSetup horizontalDpi="600" verticalDpi="600" orientation="portrait" paperSize="9"/>
  <headerFooter alignWithMargins="0">
    <oddFooter>&amp;C&amp;10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 topLeftCell="A1">
      <selection activeCell="D38" sqref="D38"/>
    </sheetView>
  </sheetViews>
  <sheetFormatPr defaultColWidth="9.00390625" defaultRowHeight="14.25"/>
  <cols>
    <col min="1" max="1" width="10.25390625" style="0" customWidth="1"/>
    <col min="2" max="2" width="38.375" style="0" customWidth="1"/>
    <col min="3" max="3" width="5.125" style="0" customWidth="1"/>
    <col min="4" max="4" width="16.375" style="0" customWidth="1"/>
    <col min="5" max="5" width="16.875" style="0" customWidth="1"/>
    <col min="6" max="6" width="18.125" style="0" customWidth="1"/>
    <col min="7" max="7" width="19.00390625" style="0" customWidth="1"/>
  </cols>
  <sheetData>
    <row r="1" spans="1:5" ht="27.75" customHeight="1">
      <c r="A1" s="61" t="s">
        <v>68</v>
      </c>
      <c r="B1" s="61"/>
      <c r="C1" s="61"/>
      <c r="D1" s="61"/>
      <c r="E1" s="61"/>
    </row>
    <row r="2" spans="1:4" ht="8.25" customHeight="1">
      <c r="A2" s="62"/>
      <c r="B2" s="62"/>
      <c r="C2" s="62"/>
      <c r="D2" s="62"/>
    </row>
    <row r="3" spans="1:5" ht="18" customHeight="1">
      <c r="A3" s="63" t="s">
        <v>69</v>
      </c>
      <c r="B3" s="63"/>
      <c r="C3" s="63"/>
      <c r="D3" s="63"/>
      <c r="E3" s="63"/>
    </row>
    <row r="4" spans="1:5" ht="18" customHeight="1">
      <c r="A4" s="64"/>
      <c r="B4" s="64"/>
      <c r="C4" s="64"/>
      <c r="D4" s="65" t="s">
        <v>70</v>
      </c>
      <c r="E4" s="65"/>
    </row>
    <row r="5" spans="1:5" ht="18" customHeight="1">
      <c r="A5" s="64" t="s">
        <v>2</v>
      </c>
      <c r="B5" s="66" t="s">
        <v>3</v>
      </c>
      <c r="C5" s="66"/>
      <c r="D5" s="67" t="s">
        <v>71</v>
      </c>
      <c r="E5" s="67"/>
    </row>
    <row r="6" spans="1:5" ht="18" customHeight="1">
      <c r="A6" s="68" t="s">
        <v>72</v>
      </c>
      <c r="B6" s="68"/>
      <c r="C6" s="68" t="s">
        <v>6</v>
      </c>
      <c r="D6" s="68" t="s">
        <v>73</v>
      </c>
      <c r="E6" s="69" t="s">
        <v>74</v>
      </c>
    </row>
    <row r="7" spans="1:7" ht="18" customHeight="1">
      <c r="A7" s="70" t="s">
        <v>75</v>
      </c>
      <c r="B7" s="70"/>
      <c r="C7" s="68">
        <v>1</v>
      </c>
      <c r="D7" s="71">
        <v>16997731.97</v>
      </c>
      <c r="E7" s="71">
        <v>8129484.16</v>
      </c>
      <c r="F7" s="72"/>
      <c r="G7" s="72"/>
    </row>
    <row r="8" spans="1:7" ht="18" customHeight="1">
      <c r="A8" s="70" t="s">
        <v>76</v>
      </c>
      <c r="B8" s="70"/>
      <c r="C8" s="68">
        <v>2</v>
      </c>
      <c r="D8" s="71">
        <v>13118892.75</v>
      </c>
      <c r="E8" s="71">
        <v>7049819.05</v>
      </c>
      <c r="F8" s="72"/>
      <c r="G8" s="72"/>
    </row>
    <row r="9" spans="1:7" ht="18" customHeight="1">
      <c r="A9" s="70" t="s">
        <v>77</v>
      </c>
      <c r="B9" s="70"/>
      <c r="C9" s="68">
        <v>3</v>
      </c>
      <c r="D9" s="71">
        <v>30557.85</v>
      </c>
      <c r="E9" s="71">
        <v>11218.69</v>
      </c>
      <c r="F9" s="72"/>
      <c r="G9" s="72"/>
    </row>
    <row r="10" spans="1:7" ht="18" customHeight="1">
      <c r="A10" s="70" t="s">
        <v>78</v>
      </c>
      <c r="B10" s="70"/>
      <c r="C10" s="68">
        <v>4</v>
      </c>
      <c r="D10" s="71"/>
      <c r="E10" s="71"/>
      <c r="F10" s="72"/>
      <c r="G10" s="72"/>
    </row>
    <row r="11" spans="1:7" ht="18" customHeight="1">
      <c r="A11" s="70" t="s">
        <v>79</v>
      </c>
      <c r="B11" s="70"/>
      <c r="C11" s="68">
        <v>5</v>
      </c>
      <c r="D11" s="71"/>
      <c r="E11" s="71"/>
      <c r="F11" s="72"/>
      <c r="G11" s="72"/>
    </row>
    <row r="12" spans="1:7" ht="18" customHeight="1">
      <c r="A12" s="70" t="s">
        <v>80</v>
      </c>
      <c r="B12" s="70"/>
      <c r="C12" s="68">
        <v>6</v>
      </c>
      <c r="D12" s="71">
        <v>16827.7</v>
      </c>
      <c r="E12" s="71">
        <v>6544.23</v>
      </c>
      <c r="F12" s="72"/>
      <c r="G12" s="72"/>
    </row>
    <row r="13" spans="1:7" ht="18" customHeight="1">
      <c r="A13" s="70" t="s">
        <v>81</v>
      </c>
      <c r="B13" s="70"/>
      <c r="C13" s="68">
        <v>7</v>
      </c>
      <c r="D13" s="71"/>
      <c r="E13" s="71"/>
      <c r="F13" s="72"/>
      <c r="G13" s="72"/>
    </row>
    <row r="14" spans="1:7" ht="18" customHeight="1">
      <c r="A14" s="70" t="s">
        <v>82</v>
      </c>
      <c r="B14" s="70"/>
      <c r="C14" s="68">
        <v>8</v>
      </c>
      <c r="D14" s="71"/>
      <c r="E14" s="71"/>
      <c r="F14" s="72"/>
      <c r="G14" s="72"/>
    </row>
    <row r="15" spans="1:7" ht="18" customHeight="1">
      <c r="A15" s="73" t="s">
        <v>83</v>
      </c>
      <c r="B15" s="73"/>
      <c r="C15" s="68">
        <v>9</v>
      </c>
      <c r="D15" s="71">
        <v>325.89</v>
      </c>
      <c r="E15" s="71"/>
      <c r="F15" s="72"/>
      <c r="G15" s="72"/>
    </row>
    <row r="16" spans="1:7" ht="18" customHeight="1">
      <c r="A16" s="73" t="s">
        <v>84</v>
      </c>
      <c r="B16" s="73"/>
      <c r="C16" s="68">
        <v>10</v>
      </c>
      <c r="D16" s="71">
        <v>12019.78</v>
      </c>
      <c r="E16" s="71">
        <v>4674.46</v>
      </c>
      <c r="F16" s="72"/>
      <c r="G16" s="72"/>
    </row>
    <row r="17" spans="1:7" ht="18" customHeight="1">
      <c r="A17" s="70" t="s">
        <v>85</v>
      </c>
      <c r="B17" s="70"/>
      <c r="C17" s="68">
        <v>11</v>
      </c>
      <c r="D17" s="71">
        <v>213165.05</v>
      </c>
      <c r="E17" s="71"/>
      <c r="F17" s="72"/>
      <c r="G17" s="72"/>
    </row>
    <row r="18" spans="1:7" ht="18" customHeight="1">
      <c r="A18" s="70" t="s">
        <v>86</v>
      </c>
      <c r="B18" s="70"/>
      <c r="C18" s="68">
        <v>12</v>
      </c>
      <c r="D18" s="71"/>
      <c r="E18" s="71"/>
      <c r="F18" s="72"/>
      <c r="G18" s="72"/>
    </row>
    <row r="19" spans="1:7" ht="18" customHeight="1">
      <c r="A19" s="70" t="s">
        <v>87</v>
      </c>
      <c r="B19" s="70"/>
      <c r="C19" s="68">
        <v>13</v>
      </c>
      <c r="D19" s="71">
        <v>9465.05</v>
      </c>
      <c r="E19" s="71"/>
      <c r="F19" s="72"/>
      <c r="G19" s="72"/>
    </row>
    <row r="20" spans="1:7" ht="18" customHeight="1">
      <c r="A20" s="70" t="s">
        <v>88</v>
      </c>
      <c r="B20" s="70"/>
      <c r="C20" s="68">
        <v>14</v>
      </c>
      <c r="D20" s="71">
        <v>1031753.32</v>
      </c>
      <c r="E20" s="71">
        <v>497420.34</v>
      </c>
      <c r="F20" s="72"/>
      <c r="G20" s="72"/>
    </row>
    <row r="21" spans="1:7" ht="18" customHeight="1">
      <c r="A21" s="70" t="s">
        <v>89</v>
      </c>
      <c r="B21" s="70"/>
      <c r="C21" s="68">
        <v>15</v>
      </c>
      <c r="D21" s="71">
        <v>134712</v>
      </c>
      <c r="E21" s="71">
        <v>123486</v>
      </c>
      <c r="F21" s="72"/>
      <c r="G21" s="72"/>
    </row>
    <row r="22" spans="1:7" ht="18" customHeight="1">
      <c r="A22" s="70" t="s">
        <v>90</v>
      </c>
      <c r="B22" s="70"/>
      <c r="C22" s="68">
        <v>16</v>
      </c>
      <c r="D22" s="71">
        <v>53119</v>
      </c>
      <c r="E22" s="71"/>
      <c r="F22" s="72"/>
      <c r="G22" s="72"/>
    </row>
    <row r="23" spans="1:7" s="29" customFormat="1" ht="18" customHeight="1">
      <c r="A23" s="74" t="s">
        <v>91</v>
      </c>
      <c r="B23" s="74"/>
      <c r="C23" s="39">
        <v>17</v>
      </c>
      <c r="D23" s="75"/>
      <c r="E23" s="75"/>
      <c r="F23" s="76"/>
      <c r="G23" s="76"/>
    </row>
    <row r="24" spans="1:7" ht="18" customHeight="1">
      <c r="A24" s="74" t="s">
        <v>92</v>
      </c>
      <c r="B24" s="74"/>
      <c r="C24" s="39">
        <v>18</v>
      </c>
      <c r="D24" s="75">
        <v>666.49</v>
      </c>
      <c r="E24" s="75">
        <v>209.72</v>
      </c>
      <c r="F24" s="72"/>
      <c r="G24" s="72"/>
    </row>
    <row r="25" spans="1:7" ht="18" customHeight="1">
      <c r="A25" s="74" t="s">
        <v>93</v>
      </c>
      <c r="B25" s="74"/>
      <c r="C25" s="39">
        <v>19</v>
      </c>
      <c r="D25" s="75">
        <v>-1249.01</v>
      </c>
      <c r="E25" s="75">
        <v>-23.28</v>
      </c>
      <c r="F25" s="72"/>
      <c r="G25" s="72"/>
    </row>
    <row r="26" spans="1:7" ht="18" customHeight="1">
      <c r="A26" s="70" t="s">
        <v>94</v>
      </c>
      <c r="B26" s="70"/>
      <c r="C26" s="68">
        <v>20</v>
      </c>
      <c r="D26" s="71"/>
      <c r="E26" s="71"/>
      <c r="F26" s="72"/>
      <c r="G26" s="72"/>
    </row>
    <row r="27" spans="1:7" ht="18" customHeight="1">
      <c r="A27" s="70" t="s">
        <v>95</v>
      </c>
      <c r="B27" s="70"/>
      <c r="C27" s="68">
        <v>21</v>
      </c>
      <c r="D27" s="77">
        <f>D7-D8-D17-D9-D20-D24+D26</f>
        <v>2602696.509999999</v>
      </c>
      <c r="E27" s="77">
        <f>E7-E8-E17-E9-E20-E24+E26</f>
        <v>570816.3600000003</v>
      </c>
      <c r="F27" s="72"/>
      <c r="G27" s="72"/>
    </row>
    <row r="28" spans="1:7" ht="18" customHeight="1">
      <c r="A28" s="70" t="s">
        <v>96</v>
      </c>
      <c r="B28" s="70"/>
      <c r="C28" s="68">
        <v>22</v>
      </c>
      <c r="D28" s="71"/>
      <c r="E28" s="71"/>
      <c r="F28" s="72"/>
      <c r="G28" s="72"/>
    </row>
    <row r="29" spans="1:7" ht="18" customHeight="1">
      <c r="A29" s="70" t="s">
        <v>97</v>
      </c>
      <c r="B29" s="70"/>
      <c r="C29" s="68">
        <v>23</v>
      </c>
      <c r="D29" s="71"/>
      <c r="E29" s="71"/>
      <c r="F29" s="72"/>
      <c r="G29" s="72"/>
    </row>
    <row r="30" spans="1:7" ht="18" customHeight="1">
      <c r="A30" s="70" t="s">
        <v>98</v>
      </c>
      <c r="B30" s="70"/>
      <c r="C30" s="68">
        <v>24</v>
      </c>
      <c r="D30" s="71"/>
      <c r="E30" s="71"/>
      <c r="F30" s="72"/>
      <c r="G30" s="72"/>
    </row>
    <row r="31" spans="1:7" ht="18" customHeight="1">
      <c r="A31" s="70" t="s">
        <v>99</v>
      </c>
      <c r="B31" s="70"/>
      <c r="C31" s="68">
        <v>25</v>
      </c>
      <c r="D31" s="71"/>
      <c r="E31" s="71"/>
      <c r="F31" s="72"/>
      <c r="G31" s="72"/>
    </row>
    <row r="32" spans="1:7" ht="18" customHeight="1">
      <c r="A32" s="70" t="s">
        <v>100</v>
      </c>
      <c r="B32" s="70"/>
      <c r="C32" s="68">
        <v>26</v>
      </c>
      <c r="D32" s="71"/>
      <c r="E32" s="71"/>
      <c r="F32" s="72"/>
      <c r="G32" s="72"/>
    </row>
    <row r="33" spans="1:7" ht="18" customHeight="1">
      <c r="A33" s="70" t="s">
        <v>101</v>
      </c>
      <c r="B33" s="70"/>
      <c r="C33" s="68">
        <v>27</v>
      </c>
      <c r="D33" s="71"/>
      <c r="E33" s="71"/>
      <c r="F33" s="72"/>
      <c r="G33" s="72"/>
    </row>
    <row r="34" spans="1:7" ht="18" customHeight="1">
      <c r="A34" s="70" t="s">
        <v>102</v>
      </c>
      <c r="B34" s="70"/>
      <c r="C34" s="68">
        <v>28</v>
      </c>
      <c r="D34" s="71"/>
      <c r="E34" s="71"/>
      <c r="F34" s="72"/>
      <c r="G34" s="72"/>
    </row>
    <row r="35" spans="1:7" ht="18" customHeight="1">
      <c r="A35" s="70" t="s">
        <v>103</v>
      </c>
      <c r="B35" s="70"/>
      <c r="C35" s="68">
        <v>29</v>
      </c>
      <c r="D35" s="71"/>
      <c r="E35" s="71"/>
      <c r="F35" s="72"/>
      <c r="G35" s="72"/>
    </row>
    <row r="36" spans="1:7" ht="18" customHeight="1">
      <c r="A36" s="70" t="s">
        <v>104</v>
      </c>
      <c r="B36" s="70"/>
      <c r="C36" s="68">
        <v>30</v>
      </c>
      <c r="D36" s="77">
        <f>D27+D28-D30</f>
        <v>2602696.509999999</v>
      </c>
      <c r="E36" s="77">
        <f>E27+E28-E30</f>
        <v>570816.3600000003</v>
      </c>
      <c r="F36" s="72"/>
      <c r="G36" s="72"/>
    </row>
    <row r="37" spans="1:7" ht="18" customHeight="1">
      <c r="A37" s="70" t="s">
        <v>105</v>
      </c>
      <c r="B37" s="70"/>
      <c r="C37" s="68">
        <v>31</v>
      </c>
      <c r="D37" s="71">
        <v>105134.83</v>
      </c>
      <c r="E37" s="71">
        <v>14270.41</v>
      </c>
      <c r="F37" s="72"/>
      <c r="G37" s="72"/>
    </row>
    <row r="38" spans="1:7" ht="18" customHeight="1">
      <c r="A38" s="70" t="s">
        <v>106</v>
      </c>
      <c r="B38" s="70"/>
      <c r="C38" s="68">
        <v>32</v>
      </c>
      <c r="D38" s="77">
        <f>D36-D37</f>
        <v>2497561.679999999</v>
      </c>
      <c r="E38" s="77">
        <f>E36-E37</f>
        <v>556545.9500000003</v>
      </c>
      <c r="F38" s="72"/>
      <c r="G38" s="72"/>
    </row>
    <row r="39" spans="1:2" ht="14.25">
      <c r="A39" s="78"/>
      <c r="B39" s="78"/>
    </row>
    <row r="40" spans="1:2" ht="14.25">
      <c r="A40" s="78"/>
      <c r="B40" s="78"/>
    </row>
    <row r="41" spans="1:2" ht="14.25">
      <c r="A41" s="78"/>
      <c r="B41" s="78"/>
    </row>
    <row r="42" spans="1:2" ht="14.25">
      <c r="A42" s="78"/>
      <c r="B42" s="78"/>
    </row>
    <row r="43" spans="1:2" ht="14.25">
      <c r="A43" s="78"/>
      <c r="B43" s="78"/>
    </row>
    <row r="44" spans="1:2" ht="14.25">
      <c r="A44" s="78"/>
      <c r="B44" s="78"/>
    </row>
    <row r="45" spans="1:2" ht="14.25">
      <c r="A45" s="78"/>
      <c r="B45" s="78"/>
    </row>
    <row r="46" spans="1:2" ht="14.25">
      <c r="A46" s="78"/>
      <c r="B46" s="78"/>
    </row>
    <row r="47" spans="1:2" ht="14.25">
      <c r="A47" s="78"/>
      <c r="B47" s="78"/>
    </row>
    <row r="48" spans="1:2" ht="14.25">
      <c r="A48" s="78"/>
      <c r="B48" s="78"/>
    </row>
    <row r="49" spans="1:2" ht="14.25">
      <c r="A49" s="78"/>
      <c r="B49" s="78"/>
    </row>
    <row r="50" spans="1:2" ht="14.25">
      <c r="A50" s="78"/>
      <c r="B50" s="78"/>
    </row>
  </sheetData>
  <sheetProtection formatCells="0" formatColumns="0" formatRows="0"/>
  <mergeCells count="50">
    <mergeCell ref="A1:E1"/>
    <mergeCell ref="A3:E3"/>
    <mergeCell ref="D4:E4"/>
    <mergeCell ref="B5:C5"/>
    <mergeCell ref="D5:E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conditionalFormatting sqref="D9">
    <cfRule type="cellIs" priority="6" dxfId="0" operator="lessThan" stopIfTrue="1">
      <formula>$D$10+$D$11+$D$12+$D$13+$D$14+$D$15+$D$16</formula>
    </cfRule>
  </conditionalFormatting>
  <printOptions horizontalCentered="1" verticalCentered="1"/>
  <pageMargins left="0.5506944444444445" right="0.16111111111111112" top="0.9798611111111111" bottom="0.7909722222222222" header="0.5118055555555555" footer="0.5118055555555555"/>
  <pageSetup horizontalDpi="600" verticalDpi="600" orientation="portrait" paperSize="9"/>
  <headerFooter alignWithMargins="0">
    <oddFooter>&amp;C&amp;10 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="130" zoomScaleNormal="130" workbookViewId="0" topLeftCell="A31">
      <selection activeCell="D29" sqref="D29"/>
    </sheetView>
  </sheetViews>
  <sheetFormatPr defaultColWidth="9.00390625" defaultRowHeight="14.25"/>
  <cols>
    <col min="1" max="1" width="10.375" style="28" customWidth="1"/>
    <col min="2" max="2" width="43.75390625" style="29" customWidth="1"/>
    <col min="3" max="3" width="5.125" style="29" customWidth="1"/>
    <col min="4" max="4" width="18.00390625" style="30" customWidth="1"/>
    <col min="5" max="5" width="16.25390625" style="30" customWidth="1"/>
    <col min="6" max="6" width="9.00390625" style="29" customWidth="1"/>
    <col min="7" max="7" width="15.25390625" style="29" customWidth="1"/>
    <col min="8" max="8" width="16.25390625" style="29" customWidth="1"/>
    <col min="9" max="11" width="9.00390625" style="29" customWidth="1"/>
    <col min="12" max="12" width="12.875" style="29" customWidth="1"/>
    <col min="13" max="16384" width="9.00390625" style="29" customWidth="1"/>
  </cols>
  <sheetData>
    <row r="1" spans="1:5" ht="29.25" customHeight="1">
      <c r="A1" s="31" t="s">
        <v>107</v>
      </c>
      <c r="B1" s="31"/>
      <c r="C1" s="31"/>
      <c r="D1" s="31"/>
      <c r="E1" s="31"/>
    </row>
    <row r="2" ht="5.25" customHeight="1"/>
    <row r="3" spans="1:5" ht="19.5" customHeight="1">
      <c r="A3" s="32" t="s">
        <v>108</v>
      </c>
      <c r="B3" s="32"/>
      <c r="C3" s="32"/>
      <c r="D3" s="32"/>
      <c r="E3" s="32"/>
    </row>
    <row r="4" spans="1:5" ht="19.5" customHeight="1">
      <c r="A4" s="33"/>
      <c r="B4" s="34"/>
      <c r="C4" s="34"/>
      <c r="D4" s="35"/>
      <c r="E4" s="35" t="s">
        <v>109</v>
      </c>
    </row>
    <row r="5" spans="1:5" ht="19.5" customHeight="1">
      <c r="A5" s="36" t="s">
        <v>2</v>
      </c>
      <c r="B5" s="37" t="s">
        <v>3</v>
      </c>
      <c r="C5" s="38"/>
      <c r="D5" s="35"/>
      <c r="E5" s="35" t="s">
        <v>71</v>
      </c>
    </row>
    <row r="6" spans="1:8" ht="19.5" customHeight="1">
      <c r="A6" s="39" t="s">
        <v>110</v>
      </c>
      <c r="B6" s="39"/>
      <c r="C6" s="39" t="s">
        <v>6</v>
      </c>
      <c r="D6" s="40" t="s">
        <v>73</v>
      </c>
      <c r="E6" s="40" t="s">
        <v>111</v>
      </c>
      <c r="G6" s="41"/>
      <c r="H6" s="41"/>
    </row>
    <row r="7" spans="1:8" ht="19.5" customHeight="1">
      <c r="A7" s="42" t="s">
        <v>112</v>
      </c>
      <c r="B7" s="42"/>
      <c r="C7" s="43"/>
      <c r="D7" s="44"/>
      <c r="E7" s="44"/>
      <c r="G7" s="41"/>
      <c r="H7" s="41"/>
    </row>
    <row r="8" spans="1:11" ht="19.5" customHeight="1">
      <c r="A8" s="45" t="s">
        <v>113</v>
      </c>
      <c r="B8" s="45"/>
      <c r="C8" s="39">
        <v>1</v>
      </c>
      <c r="D8" s="46">
        <v>15281818.77</v>
      </c>
      <c r="E8" s="46">
        <v>6990156.17</v>
      </c>
      <c r="G8" s="47"/>
      <c r="H8" s="48"/>
      <c r="I8" s="48"/>
      <c r="J8" s="56"/>
      <c r="K8" s="56"/>
    </row>
    <row r="9" spans="1:11" ht="19.5" customHeight="1">
      <c r="A9" s="45" t="s">
        <v>114</v>
      </c>
      <c r="B9" s="45"/>
      <c r="C9" s="39">
        <v>2</v>
      </c>
      <c r="D9" s="46">
        <v>10371117</v>
      </c>
      <c r="E9" s="46">
        <v>499573.28</v>
      </c>
      <c r="G9" s="47"/>
      <c r="H9" s="48"/>
      <c r="I9" s="48"/>
      <c r="J9" s="57"/>
      <c r="K9" s="57"/>
    </row>
    <row r="10" spans="1:11" ht="19.5" customHeight="1">
      <c r="A10" s="45" t="s">
        <v>115</v>
      </c>
      <c r="B10" s="45"/>
      <c r="C10" s="39">
        <v>3</v>
      </c>
      <c r="D10" s="46">
        <v>14405111.76</v>
      </c>
      <c r="E10" s="46">
        <v>5734810.39</v>
      </c>
      <c r="G10" s="47"/>
      <c r="H10" s="48"/>
      <c r="I10" s="48"/>
      <c r="J10" s="57"/>
      <c r="K10" s="57"/>
    </row>
    <row r="11" spans="1:11" ht="19.5" customHeight="1">
      <c r="A11" s="45" t="s">
        <v>116</v>
      </c>
      <c r="B11" s="45"/>
      <c r="C11" s="39">
        <v>4</v>
      </c>
      <c r="D11" s="46">
        <v>5609532.23</v>
      </c>
      <c r="E11" s="46">
        <v>2662510.45</v>
      </c>
      <c r="G11" s="47"/>
      <c r="H11" s="48"/>
      <c r="I11" s="48"/>
      <c r="J11" s="57"/>
      <c r="K11" s="57"/>
    </row>
    <row r="12" spans="1:11" ht="19.5" customHeight="1">
      <c r="A12" s="45" t="s">
        <v>117</v>
      </c>
      <c r="B12" s="45"/>
      <c r="C12" s="39">
        <v>5</v>
      </c>
      <c r="D12" s="46">
        <v>624022.7</v>
      </c>
      <c r="E12" s="46">
        <v>203069.73</v>
      </c>
      <c r="G12" s="47"/>
      <c r="H12" s="48"/>
      <c r="I12" s="48"/>
      <c r="J12" s="57"/>
      <c r="K12" s="57"/>
    </row>
    <row r="13" spans="1:11" ht="19.5" customHeight="1">
      <c r="A13" s="45" t="s">
        <v>118</v>
      </c>
      <c r="B13" s="45"/>
      <c r="C13" s="39">
        <v>6</v>
      </c>
      <c r="D13" s="46">
        <v>1483728.79</v>
      </c>
      <c r="E13" s="46">
        <v>186636.69</v>
      </c>
      <c r="G13" s="47"/>
      <c r="H13" s="48"/>
      <c r="I13" s="48"/>
      <c r="J13" s="57"/>
      <c r="K13" s="57"/>
    </row>
    <row r="14" spans="1:11" ht="19.5" customHeight="1">
      <c r="A14" s="49" t="s">
        <v>119</v>
      </c>
      <c r="B14" s="49"/>
      <c r="C14" s="39">
        <v>7</v>
      </c>
      <c r="D14" s="50">
        <f>D8+D9-D10-D11-D12-D13</f>
        <v>3530540.289999999</v>
      </c>
      <c r="E14" s="50">
        <f>E8+E9-E10-E11-E12-E13</f>
        <v>-1297297.8099999996</v>
      </c>
      <c r="G14" s="47"/>
      <c r="H14" s="48"/>
      <c r="I14" s="48"/>
      <c r="J14" s="57"/>
      <c r="K14" s="57"/>
    </row>
    <row r="15" spans="1:11" ht="19.5" customHeight="1">
      <c r="A15" s="42" t="s">
        <v>120</v>
      </c>
      <c r="B15" s="42"/>
      <c r="C15" s="39"/>
      <c r="D15" s="50"/>
      <c r="E15" s="50"/>
      <c r="G15" s="47"/>
      <c r="H15" s="48"/>
      <c r="I15" s="48"/>
      <c r="J15" s="57"/>
      <c r="K15" s="57"/>
    </row>
    <row r="16" spans="1:11" ht="19.5" customHeight="1">
      <c r="A16" s="51" t="s">
        <v>121</v>
      </c>
      <c r="B16" s="51"/>
      <c r="C16" s="39">
        <v>8</v>
      </c>
      <c r="D16" s="46"/>
      <c r="E16" s="46"/>
      <c r="G16" s="47"/>
      <c r="H16" s="48"/>
      <c r="I16" s="48"/>
      <c r="J16" s="57"/>
      <c r="K16" s="57"/>
    </row>
    <row r="17" spans="1:11" ht="19.5" customHeight="1">
      <c r="A17" s="51" t="s">
        <v>122</v>
      </c>
      <c r="B17" s="51"/>
      <c r="C17" s="39">
        <v>9</v>
      </c>
      <c r="D17" s="46"/>
      <c r="E17" s="46"/>
      <c r="G17" s="47"/>
      <c r="H17" s="48"/>
      <c r="I17" s="48"/>
      <c r="J17" s="57"/>
      <c r="K17" s="57"/>
    </row>
    <row r="18" spans="1:11" ht="19.5" customHeight="1">
      <c r="A18" s="51" t="s">
        <v>123</v>
      </c>
      <c r="B18" s="51"/>
      <c r="C18" s="39">
        <v>10</v>
      </c>
      <c r="D18" s="46"/>
      <c r="E18" s="46"/>
      <c r="G18" s="47"/>
      <c r="H18" s="48"/>
      <c r="I18" s="48"/>
      <c r="J18" s="57"/>
      <c r="K18" s="57"/>
    </row>
    <row r="19" spans="1:11" ht="19.5" customHeight="1">
      <c r="A19" s="51" t="s">
        <v>124</v>
      </c>
      <c r="B19" s="51"/>
      <c r="C19" s="39">
        <v>11</v>
      </c>
      <c r="D19" s="46"/>
      <c r="E19" s="46"/>
      <c r="G19" s="47"/>
      <c r="H19" s="48"/>
      <c r="I19" s="48"/>
      <c r="J19" s="57"/>
      <c r="K19" s="57"/>
    </row>
    <row r="20" spans="1:11" ht="19.5" customHeight="1">
      <c r="A20" s="51" t="s">
        <v>125</v>
      </c>
      <c r="B20" s="51"/>
      <c r="C20" s="39">
        <v>12</v>
      </c>
      <c r="D20" s="46">
        <v>8325090.66</v>
      </c>
      <c r="E20" s="46">
        <v>673600</v>
      </c>
      <c r="G20" s="47"/>
      <c r="H20" s="48"/>
      <c r="I20" s="48"/>
      <c r="J20" s="57"/>
      <c r="K20" s="57"/>
    </row>
    <row r="21" spans="1:12" ht="19.5" customHeight="1">
      <c r="A21" s="52" t="s">
        <v>126</v>
      </c>
      <c r="B21" s="52"/>
      <c r="C21" s="39">
        <v>13</v>
      </c>
      <c r="D21" s="50">
        <f>D16+D17-D20</f>
        <v>-8325090.66</v>
      </c>
      <c r="E21" s="50">
        <v>-673600</v>
      </c>
      <c r="G21" s="47"/>
      <c r="H21" s="48"/>
      <c r="I21" s="48"/>
      <c r="J21" s="57"/>
      <c r="K21" s="57"/>
      <c r="L21" s="58"/>
    </row>
    <row r="22" spans="1:12" ht="19.5" customHeight="1">
      <c r="A22" s="53" t="s">
        <v>127</v>
      </c>
      <c r="B22" s="53"/>
      <c r="C22" s="39"/>
      <c r="D22" s="50"/>
      <c r="E22" s="50"/>
      <c r="G22" s="47"/>
      <c r="H22" s="48"/>
      <c r="I22" s="48"/>
      <c r="J22" s="57"/>
      <c r="K22" s="57"/>
      <c r="L22" s="58"/>
    </row>
    <row r="23" spans="1:12" ht="19.5" customHeight="1">
      <c r="A23" s="51" t="s">
        <v>128</v>
      </c>
      <c r="B23" s="51"/>
      <c r="C23" s="39">
        <v>14</v>
      </c>
      <c r="D23" s="46"/>
      <c r="E23" s="46"/>
      <c r="G23" s="47"/>
      <c r="H23" s="48"/>
      <c r="I23" s="48"/>
      <c r="J23" s="57"/>
      <c r="K23" s="57"/>
      <c r="L23" s="58"/>
    </row>
    <row r="24" spans="1:12" ht="19.5" customHeight="1">
      <c r="A24" s="51" t="s">
        <v>129</v>
      </c>
      <c r="B24" s="51"/>
      <c r="C24" s="39">
        <v>15</v>
      </c>
      <c r="D24" s="46">
        <v>4800000</v>
      </c>
      <c r="E24" s="46">
        <v>2000000</v>
      </c>
      <c r="G24" s="47"/>
      <c r="H24" s="54"/>
      <c r="I24" s="54"/>
      <c r="J24" s="56"/>
      <c r="K24" s="56"/>
      <c r="L24" s="58"/>
    </row>
    <row r="25" spans="1:11" ht="19.5" customHeight="1">
      <c r="A25" s="51" t="s">
        <v>130</v>
      </c>
      <c r="B25" s="51"/>
      <c r="C25" s="39">
        <v>16</v>
      </c>
      <c r="D25" s="46"/>
      <c r="E25" s="46"/>
      <c r="G25" s="47"/>
      <c r="H25" s="47"/>
      <c r="I25" s="59"/>
      <c r="J25" s="59"/>
      <c r="K25" s="59"/>
    </row>
    <row r="26" spans="1:11" ht="19.5" customHeight="1">
      <c r="A26" s="51" t="s">
        <v>131</v>
      </c>
      <c r="B26" s="51"/>
      <c r="C26" s="39">
        <v>17</v>
      </c>
      <c r="D26" s="46"/>
      <c r="E26" s="46"/>
      <c r="G26" s="47"/>
      <c r="H26" s="47"/>
      <c r="I26" s="59"/>
      <c r="J26" s="59"/>
      <c r="K26" s="59"/>
    </row>
    <row r="27" spans="1:11" ht="19.5" customHeight="1">
      <c r="A27" s="51" t="s">
        <v>132</v>
      </c>
      <c r="B27" s="51"/>
      <c r="C27" s="39">
        <v>18</v>
      </c>
      <c r="D27" s="46"/>
      <c r="E27" s="46"/>
      <c r="G27" s="47"/>
      <c r="H27" s="47"/>
      <c r="I27" s="59"/>
      <c r="J27" s="59"/>
      <c r="K27" s="59"/>
    </row>
    <row r="28" spans="1:11" ht="19.5" customHeight="1">
      <c r="A28" s="49" t="s">
        <v>133</v>
      </c>
      <c r="B28" s="49"/>
      <c r="C28" s="39">
        <v>19</v>
      </c>
      <c r="D28" s="50">
        <f>D24</f>
        <v>4800000</v>
      </c>
      <c r="E28" s="50">
        <f>E23+E24-E25-E26-E27</f>
        <v>2000000</v>
      </c>
      <c r="G28" s="47"/>
      <c r="H28" s="47"/>
      <c r="I28" s="59"/>
      <c r="J28" s="59"/>
      <c r="K28" s="59"/>
    </row>
    <row r="29" spans="1:8" ht="19.5" customHeight="1">
      <c r="A29" s="42" t="s">
        <v>134</v>
      </c>
      <c r="B29" s="42"/>
      <c r="C29" s="39">
        <v>20</v>
      </c>
      <c r="D29" s="50">
        <f>D14+D21+D28</f>
        <v>5449.629999998957</v>
      </c>
      <c r="E29" s="50">
        <f>E14+E21+E28</f>
        <v>29102.19000000041</v>
      </c>
      <c r="G29" s="41"/>
      <c r="H29" s="41"/>
    </row>
    <row r="30" spans="1:5" ht="19.5" customHeight="1">
      <c r="A30" s="42" t="s">
        <v>135</v>
      </c>
      <c r="B30" s="42"/>
      <c r="C30" s="39">
        <v>21</v>
      </c>
      <c r="D30" s="46">
        <f>'资产负债表'!E7</f>
        <v>34862.19</v>
      </c>
      <c r="E30" s="46">
        <v>5760</v>
      </c>
    </row>
    <row r="31" spans="1:7" ht="19.5" customHeight="1">
      <c r="A31" s="42" t="s">
        <v>136</v>
      </c>
      <c r="B31" s="42"/>
      <c r="C31" s="39">
        <v>22</v>
      </c>
      <c r="D31" s="46">
        <f>SUM(D29:D30)</f>
        <v>40311.81999999896</v>
      </c>
      <c r="E31" s="46">
        <f>SUM(E29:E30)</f>
        <v>34862.19000000041</v>
      </c>
      <c r="G31" s="30"/>
    </row>
    <row r="32" spans="1:2" ht="14.25">
      <c r="A32" s="55"/>
      <c r="B32" s="55"/>
    </row>
    <row r="33" spans="1:2" ht="14.25">
      <c r="A33" s="55"/>
      <c r="B33" s="55"/>
    </row>
    <row r="34" spans="1:2" ht="14.25">
      <c r="A34" s="55"/>
      <c r="B34" s="55"/>
    </row>
    <row r="35" spans="1:2" ht="14.25">
      <c r="A35" s="55"/>
      <c r="B35" s="55"/>
    </row>
    <row r="36" spans="1:2" ht="14.25">
      <c r="A36" s="55"/>
      <c r="B36" s="55"/>
    </row>
    <row r="37" spans="1:2" ht="14.25">
      <c r="A37" s="55"/>
      <c r="B37" s="55"/>
    </row>
    <row r="38" spans="1:2" ht="14.25">
      <c r="A38" s="55"/>
      <c r="B38" s="55"/>
    </row>
    <row r="39" spans="1:2" ht="14.25">
      <c r="A39" s="55"/>
      <c r="B39" s="55"/>
    </row>
    <row r="40" spans="1:2" ht="14.25">
      <c r="A40" s="55"/>
      <c r="B40" s="55"/>
    </row>
    <row r="41" spans="1:2" ht="14.25">
      <c r="A41" s="55"/>
      <c r="B41" s="55"/>
    </row>
    <row r="42" spans="1:2" ht="14.25">
      <c r="A42" s="55"/>
      <c r="B42" s="55"/>
    </row>
    <row r="43" spans="1:2" ht="14.25">
      <c r="A43" s="55"/>
      <c r="B43" s="55"/>
    </row>
    <row r="44" spans="1:2" ht="14.25">
      <c r="A44" s="55"/>
      <c r="B44" s="55"/>
    </row>
    <row r="45" spans="1:2" ht="14.25">
      <c r="A45" s="55"/>
      <c r="B45" s="55"/>
    </row>
    <row r="46" spans="1:2" ht="14.25">
      <c r="A46" s="55"/>
      <c r="B46" s="55"/>
    </row>
    <row r="47" spans="1:2" ht="14.25">
      <c r="A47" s="55"/>
      <c r="B47" s="55"/>
    </row>
    <row r="48" spans="1:2" ht="14.25">
      <c r="A48" s="55"/>
      <c r="B48" s="55"/>
    </row>
    <row r="49" spans="1:2" ht="14.25">
      <c r="A49" s="55"/>
      <c r="B49" s="55"/>
    </row>
    <row r="50" spans="1:2" ht="14.25">
      <c r="A50" s="55"/>
      <c r="B50" s="55"/>
    </row>
    <row r="51" spans="1:2" ht="14.25">
      <c r="A51" s="55"/>
      <c r="B51" s="55"/>
    </row>
    <row r="52" spans="1:2" ht="14.25">
      <c r="A52" s="55"/>
      <c r="B52" s="55"/>
    </row>
    <row r="53" spans="1:2" ht="14.25">
      <c r="A53" s="55"/>
      <c r="B53" s="55"/>
    </row>
    <row r="54" spans="1:2" ht="14.25">
      <c r="A54" s="55"/>
      <c r="B54" s="55"/>
    </row>
    <row r="55" spans="1:2" ht="14.25">
      <c r="A55" s="55"/>
      <c r="B55" s="55"/>
    </row>
    <row r="56" spans="1:2" ht="14.25">
      <c r="A56" s="55"/>
      <c r="B56" s="55"/>
    </row>
    <row r="57" spans="1:2" ht="14.25">
      <c r="A57" s="55"/>
      <c r="B57" s="55"/>
    </row>
    <row r="58" spans="1:2" ht="14.25">
      <c r="A58" s="55"/>
      <c r="B58" s="55"/>
    </row>
    <row r="59" spans="1:2" ht="14.25">
      <c r="A59" s="55"/>
      <c r="B59" s="55"/>
    </row>
    <row r="60" spans="1:2" ht="14.25">
      <c r="A60" s="55"/>
      <c r="B60" s="55"/>
    </row>
    <row r="61" spans="1:2" ht="14.25">
      <c r="A61" s="55"/>
      <c r="B61" s="55"/>
    </row>
    <row r="62" spans="1:2" ht="14.25">
      <c r="A62" s="55"/>
      <c r="B62" s="55"/>
    </row>
    <row r="63" spans="1:2" ht="14.25">
      <c r="A63" s="55"/>
      <c r="B63" s="55"/>
    </row>
    <row r="64" spans="1:2" ht="14.25">
      <c r="A64" s="55"/>
      <c r="B64" s="55"/>
    </row>
    <row r="65" spans="1:2" ht="14.25">
      <c r="A65" s="55"/>
      <c r="B65" s="55"/>
    </row>
    <row r="66" spans="1:2" ht="14.25">
      <c r="A66" s="55"/>
      <c r="B66" s="55"/>
    </row>
    <row r="67" spans="1:2" ht="14.25">
      <c r="A67" s="55"/>
      <c r="B67" s="55"/>
    </row>
    <row r="68" spans="1:2" ht="14.25">
      <c r="A68" s="55"/>
      <c r="B68" s="55"/>
    </row>
    <row r="69" spans="1:2" ht="14.25">
      <c r="A69" s="60"/>
      <c r="B69" s="60"/>
    </row>
    <row r="70" spans="1:2" ht="14.25">
      <c r="A70" s="60"/>
      <c r="B70" s="60"/>
    </row>
    <row r="71" spans="1:2" ht="14.25">
      <c r="A71" s="60"/>
      <c r="B71" s="60"/>
    </row>
    <row r="72" spans="1:2" ht="14.25">
      <c r="A72" s="60"/>
      <c r="B72" s="60"/>
    </row>
    <row r="73" spans="1:2" ht="14.25">
      <c r="A73" s="60"/>
      <c r="B73" s="60"/>
    </row>
    <row r="74" spans="1:2" ht="14.25">
      <c r="A74" s="60"/>
      <c r="B74" s="60"/>
    </row>
    <row r="75" spans="1:2" ht="14.25">
      <c r="A75" s="60"/>
      <c r="B75" s="60"/>
    </row>
    <row r="76" spans="1:2" ht="14.25">
      <c r="A76" s="60"/>
      <c r="B76" s="60"/>
    </row>
    <row r="77" spans="1:2" ht="14.25">
      <c r="A77" s="60"/>
      <c r="B77" s="60"/>
    </row>
    <row r="78" spans="1:2" ht="14.25">
      <c r="A78" s="60"/>
      <c r="B78" s="60"/>
    </row>
    <row r="79" spans="1:2" ht="14.25">
      <c r="A79" s="60"/>
      <c r="B79" s="60"/>
    </row>
    <row r="80" spans="1:2" ht="14.25">
      <c r="A80" s="60"/>
      <c r="B80" s="60"/>
    </row>
    <row r="81" spans="1:2" ht="14.25">
      <c r="A81" s="60"/>
      <c r="B81" s="60"/>
    </row>
    <row r="82" spans="1:2" ht="14.25">
      <c r="A82" s="60"/>
      <c r="B82" s="60"/>
    </row>
    <row r="83" spans="1:2" ht="14.25">
      <c r="A83" s="60"/>
      <c r="B83" s="60"/>
    </row>
    <row r="84" spans="1:2" ht="14.25">
      <c r="A84" s="60"/>
      <c r="B84" s="60"/>
    </row>
    <row r="85" spans="1:2" ht="14.25">
      <c r="A85" s="60"/>
      <c r="B85" s="60"/>
    </row>
    <row r="86" spans="1:2" ht="14.25">
      <c r="A86" s="60"/>
      <c r="B86" s="60"/>
    </row>
    <row r="87" spans="1:2" ht="14.25">
      <c r="A87" s="60"/>
      <c r="B87" s="60"/>
    </row>
    <row r="88" spans="1:2" ht="14.25">
      <c r="A88" s="60"/>
      <c r="B88" s="60"/>
    </row>
    <row r="89" spans="1:2" ht="14.25">
      <c r="A89" s="60"/>
      <c r="B89" s="60"/>
    </row>
    <row r="90" spans="1:2" ht="14.25">
      <c r="A90" s="60"/>
      <c r="B90" s="60"/>
    </row>
    <row r="91" spans="1:2" ht="14.25">
      <c r="A91" s="60"/>
      <c r="B91" s="60"/>
    </row>
    <row r="92" spans="1:2" ht="14.25">
      <c r="A92" s="60"/>
      <c r="B92" s="60"/>
    </row>
    <row r="93" spans="1:2" ht="14.25">
      <c r="A93" s="60"/>
      <c r="B93" s="60"/>
    </row>
    <row r="94" spans="1:2" ht="14.25">
      <c r="A94" s="60"/>
      <c r="B94" s="60"/>
    </row>
    <row r="95" spans="1:2" ht="14.25">
      <c r="A95" s="60"/>
      <c r="B95" s="60"/>
    </row>
    <row r="96" spans="1:2" ht="14.25">
      <c r="A96" s="60"/>
      <c r="B96" s="60"/>
    </row>
    <row r="97" spans="1:2" ht="14.25">
      <c r="A97" s="60"/>
      <c r="B97" s="60"/>
    </row>
    <row r="98" spans="1:2" ht="14.25">
      <c r="A98" s="60"/>
      <c r="B98" s="60"/>
    </row>
    <row r="99" spans="1:2" ht="14.25">
      <c r="A99" s="60"/>
      <c r="B99" s="60"/>
    </row>
    <row r="100" spans="1:2" ht="14.25">
      <c r="A100" s="60"/>
      <c r="B100" s="60"/>
    </row>
    <row r="101" spans="1:2" ht="14.25">
      <c r="A101" s="60"/>
      <c r="B101" s="60"/>
    </row>
    <row r="102" spans="1:2" ht="14.25">
      <c r="A102" s="60"/>
      <c r="B102" s="60"/>
    </row>
    <row r="103" spans="1:2" ht="14.25">
      <c r="A103" s="60"/>
      <c r="B103" s="60"/>
    </row>
    <row r="104" spans="1:2" ht="14.25">
      <c r="A104" s="60"/>
      <c r="B104" s="60"/>
    </row>
    <row r="105" spans="1:2" ht="14.25">
      <c r="A105" s="60"/>
      <c r="B105" s="60"/>
    </row>
    <row r="106" spans="1:2" ht="14.25">
      <c r="A106" s="60"/>
      <c r="B106" s="60"/>
    </row>
    <row r="107" spans="1:2" ht="14.25">
      <c r="A107" s="60"/>
      <c r="B107" s="60"/>
    </row>
    <row r="108" spans="1:2" ht="14.25">
      <c r="A108" s="60"/>
      <c r="B108" s="60"/>
    </row>
    <row r="109" spans="1:2" ht="14.25">
      <c r="A109" s="60"/>
      <c r="B109" s="60"/>
    </row>
    <row r="110" spans="1:2" ht="14.25">
      <c r="A110" s="60"/>
      <c r="B110" s="60"/>
    </row>
    <row r="111" spans="1:2" ht="14.25">
      <c r="A111" s="60"/>
      <c r="B111" s="60"/>
    </row>
    <row r="112" spans="1:2" ht="14.25">
      <c r="A112" s="60"/>
      <c r="B112" s="60"/>
    </row>
    <row r="113" spans="1:2" ht="14.25">
      <c r="A113" s="60"/>
      <c r="B113" s="60"/>
    </row>
    <row r="114" spans="1:2" ht="14.25">
      <c r="A114" s="60"/>
      <c r="B114" s="60"/>
    </row>
    <row r="115" spans="1:2" ht="14.25">
      <c r="A115" s="60"/>
      <c r="B115" s="60"/>
    </row>
    <row r="116" spans="1:2" ht="14.25">
      <c r="A116" s="60"/>
      <c r="B116" s="60"/>
    </row>
    <row r="117" spans="1:2" ht="14.25">
      <c r="A117" s="60"/>
      <c r="B117" s="60"/>
    </row>
    <row r="118" spans="1:2" ht="14.25">
      <c r="A118" s="60"/>
      <c r="B118" s="60"/>
    </row>
    <row r="119" spans="1:2" ht="14.25">
      <c r="A119" s="60"/>
      <c r="B119" s="60"/>
    </row>
    <row r="120" spans="1:2" ht="14.25">
      <c r="A120" s="60"/>
      <c r="B120" s="60"/>
    </row>
    <row r="121" spans="1:2" ht="14.25">
      <c r="A121" s="60"/>
      <c r="B121" s="60"/>
    </row>
    <row r="122" spans="1:2" ht="14.25">
      <c r="A122" s="60"/>
      <c r="B122" s="60"/>
    </row>
    <row r="123" spans="1:2" ht="14.25">
      <c r="A123" s="60"/>
      <c r="B123" s="60"/>
    </row>
    <row r="124" spans="1:2" ht="14.25">
      <c r="A124" s="60"/>
      <c r="B124" s="60"/>
    </row>
    <row r="125" spans="1:2" ht="14.25">
      <c r="A125" s="60"/>
      <c r="B125" s="60"/>
    </row>
  </sheetData>
  <sheetProtection formatCells="0" formatColumns="0" formatRows="0"/>
  <mergeCells count="156">
    <mergeCell ref="A1:E1"/>
    <mergeCell ref="A3:E3"/>
    <mergeCell ref="A6:B6"/>
    <mergeCell ref="A7:B7"/>
    <mergeCell ref="A8:B8"/>
    <mergeCell ref="H8:I8"/>
    <mergeCell ref="J8:K8"/>
    <mergeCell ref="A9:B9"/>
    <mergeCell ref="H9:I9"/>
    <mergeCell ref="J9:K9"/>
    <mergeCell ref="A10:B10"/>
    <mergeCell ref="H10:I10"/>
    <mergeCell ref="J10:K10"/>
    <mergeCell ref="A11:B11"/>
    <mergeCell ref="H11:I11"/>
    <mergeCell ref="J11:K11"/>
    <mergeCell ref="A12:B12"/>
    <mergeCell ref="H12:I12"/>
    <mergeCell ref="J12:K12"/>
    <mergeCell ref="A13:B13"/>
    <mergeCell ref="H13:I13"/>
    <mergeCell ref="J13:K13"/>
    <mergeCell ref="A14:B14"/>
    <mergeCell ref="H14:I14"/>
    <mergeCell ref="J14:K14"/>
    <mergeCell ref="A15:B15"/>
    <mergeCell ref="H15:I15"/>
    <mergeCell ref="J15:K15"/>
    <mergeCell ref="A16:B16"/>
    <mergeCell ref="H16:I16"/>
    <mergeCell ref="J16:K16"/>
    <mergeCell ref="A17:B17"/>
    <mergeCell ref="H17:I17"/>
    <mergeCell ref="J17:K17"/>
    <mergeCell ref="A18:B18"/>
    <mergeCell ref="H18:I18"/>
    <mergeCell ref="J18:K18"/>
    <mergeCell ref="A19:B19"/>
    <mergeCell ref="H19:I19"/>
    <mergeCell ref="J19:K19"/>
    <mergeCell ref="A20:B20"/>
    <mergeCell ref="H20:I20"/>
    <mergeCell ref="J20:K20"/>
    <mergeCell ref="A21:B21"/>
    <mergeCell ref="H21:I21"/>
    <mergeCell ref="J21:K21"/>
    <mergeCell ref="A22:B22"/>
    <mergeCell ref="H22:I22"/>
    <mergeCell ref="J22:K22"/>
    <mergeCell ref="A23:B23"/>
    <mergeCell ref="H23:I23"/>
    <mergeCell ref="J23:K23"/>
    <mergeCell ref="A24:B24"/>
    <mergeCell ref="H24:I24"/>
    <mergeCell ref="J24:K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</mergeCells>
  <printOptions horizontalCentered="1" verticalCentered="1"/>
  <pageMargins left="0.07430555555555556" right="0" top="0.66875" bottom="0.7833333333333333" header="0.5118055555555555" footer="0.5118055555555555"/>
  <pageSetup horizontalDpi="600" verticalDpi="600" orientation="portrait" paperSize="9"/>
  <headerFooter alignWithMargins="0">
    <oddFooter>&amp;C&amp;10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25.50390625" style="1" customWidth="1"/>
    <col min="2" max="2" width="7.75390625" style="5" customWidth="1"/>
    <col min="3" max="3" width="10.25390625" style="5" customWidth="1"/>
    <col min="4" max="4" width="7.125" style="5" customWidth="1"/>
    <col min="5" max="5" width="5.75390625" style="5" customWidth="1"/>
    <col min="6" max="6" width="4.50390625" style="5" customWidth="1"/>
    <col min="7" max="7" width="9.375" style="5" customWidth="1"/>
    <col min="8" max="8" width="6.25390625" style="5" customWidth="1"/>
    <col min="9" max="9" width="9.625" style="5" customWidth="1"/>
    <col min="10" max="10" width="9.75390625" style="5" customWidth="1"/>
    <col min="11" max="11" width="7.875" style="5" customWidth="1"/>
    <col min="12" max="12" width="8.75390625" style="5" customWidth="1"/>
    <col min="13" max="13" width="6.375" style="1" customWidth="1"/>
    <col min="14" max="14" width="5.50390625" style="1" customWidth="1"/>
    <col min="15" max="15" width="4.625" style="1" customWidth="1"/>
    <col min="16" max="16" width="6.875" style="1" customWidth="1"/>
    <col min="17" max="17" width="6.75390625" style="1" customWidth="1"/>
    <col min="18" max="16384" width="9.00390625" style="1" customWidth="1"/>
  </cols>
  <sheetData>
    <row r="1" spans="1:19" s="1" customFormat="1" ht="25.5" customHeight="1">
      <c r="A1" s="6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s="1" customFormat="1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.75" customHeight="1">
      <c r="A3" s="7" t="s">
        <v>138</v>
      </c>
      <c r="B3" s="7"/>
      <c r="C3" s="7"/>
      <c r="D3" s="7"/>
      <c r="E3" s="7"/>
      <c r="F3" s="7"/>
      <c r="G3" s="7"/>
      <c r="H3" s="7"/>
      <c r="I3" s="7"/>
      <c r="J3" s="7"/>
      <c r="K3" s="22"/>
      <c r="L3" s="22"/>
      <c r="M3" s="22"/>
      <c r="N3" s="22"/>
      <c r="O3" s="22"/>
      <c r="P3" s="22"/>
      <c r="Q3" s="22"/>
      <c r="R3" s="23" t="s">
        <v>139</v>
      </c>
      <c r="S3" s="23"/>
    </row>
    <row r="4" spans="1:19" s="2" customFormat="1" ht="15.75" customHeight="1">
      <c r="A4" s="8" t="s">
        <v>140</v>
      </c>
      <c r="B4" s="9" t="s">
        <v>141</v>
      </c>
      <c r="C4" s="9"/>
      <c r="D4" s="9"/>
      <c r="E4" s="9"/>
      <c r="F4" s="9"/>
      <c r="G4" s="9"/>
      <c r="H4" s="9"/>
      <c r="I4" s="9"/>
      <c r="J4" s="9"/>
      <c r="K4" s="9" t="s">
        <v>142</v>
      </c>
      <c r="L4" s="9"/>
      <c r="M4" s="9"/>
      <c r="N4" s="9"/>
      <c r="O4" s="9"/>
      <c r="P4" s="9"/>
      <c r="Q4" s="9"/>
      <c r="R4" s="9"/>
      <c r="S4" s="24"/>
    </row>
    <row r="5" spans="1:19" s="2" customFormat="1" ht="23.25" customHeight="1">
      <c r="A5" s="10"/>
      <c r="B5" s="11" t="s">
        <v>143</v>
      </c>
      <c r="C5" s="11" t="s">
        <v>144</v>
      </c>
      <c r="D5" s="11" t="s">
        <v>145</v>
      </c>
      <c r="E5" s="11" t="s">
        <v>146</v>
      </c>
      <c r="F5" s="11" t="s">
        <v>147</v>
      </c>
      <c r="G5" s="11" t="s">
        <v>148</v>
      </c>
      <c r="H5" s="11" t="s">
        <v>149</v>
      </c>
      <c r="I5" s="11" t="s">
        <v>150</v>
      </c>
      <c r="J5" s="11" t="s">
        <v>151</v>
      </c>
      <c r="K5" s="11" t="s">
        <v>143</v>
      </c>
      <c r="L5" s="11" t="s">
        <v>144</v>
      </c>
      <c r="M5" s="11" t="s">
        <v>145</v>
      </c>
      <c r="N5" s="11" t="s">
        <v>146</v>
      </c>
      <c r="O5" s="11" t="s">
        <v>147</v>
      </c>
      <c r="P5" s="11" t="s">
        <v>148</v>
      </c>
      <c r="Q5" s="11" t="s">
        <v>149</v>
      </c>
      <c r="R5" s="11" t="s">
        <v>150</v>
      </c>
      <c r="S5" s="25" t="s">
        <v>151</v>
      </c>
    </row>
    <row r="6" spans="1:19" s="2" customFormat="1" ht="15.75" customHeight="1">
      <c r="A6" s="12" t="s">
        <v>152</v>
      </c>
      <c r="B6" s="13">
        <v>574800</v>
      </c>
      <c r="C6" s="13">
        <v>2000000</v>
      </c>
      <c r="D6" s="13"/>
      <c r="E6" s="13"/>
      <c r="F6" s="13"/>
      <c r="G6" s="13"/>
      <c r="H6" s="13"/>
      <c r="I6" s="13">
        <f>+R33</f>
        <v>919403.6199999999</v>
      </c>
      <c r="J6" s="13">
        <f>B6+C6+G6+I6</f>
        <v>3494203.62</v>
      </c>
      <c r="K6" s="13">
        <v>574800</v>
      </c>
      <c r="L6" s="13"/>
      <c r="M6" s="13"/>
      <c r="N6" s="13"/>
      <c r="O6" s="13"/>
      <c r="P6" s="13"/>
      <c r="Q6" s="13"/>
      <c r="R6" s="13">
        <v>362857.67</v>
      </c>
      <c r="S6" s="26">
        <f>+K6+R6</f>
        <v>937657.6699999999</v>
      </c>
    </row>
    <row r="7" spans="1:19" s="3" customFormat="1" ht="15.75" customHeight="1">
      <c r="A7" s="12" t="s">
        <v>153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6"/>
    </row>
    <row r="8" spans="1:19" s="3" customFormat="1" ht="15.75" customHeight="1">
      <c r="A8" s="12" t="s">
        <v>154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6"/>
    </row>
    <row r="9" spans="1:19" s="3" customFormat="1" ht="15" customHeight="1">
      <c r="A9" s="12" t="s">
        <v>155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6"/>
    </row>
    <row r="10" spans="1:19" s="3" customFormat="1" ht="15.75" customHeight="1">
      <c r="A10" s="12" t="s">
        <v>156</v>
      </c>
      <c r="B10" s="13">
        <f>+B6</f>
        <v>574800</v>
      </c>
      <c r="C10" s="13">
        <v>2000000</v>
      </c>
      <c r="D10" s="13"/>
      <c r="E10" s="13"/>
      <c r="F10" s="13"/>
      <c r="G10" s="13"/>
      <c r="H10" s="13"/>
      <c r="I10" s="13">
        <f>I6+I9</f>
        <v>919403.6199999999</v>
      </c>
      <c r="J10" s="13">
        <f>J6+J9</f>
        <v>3494203.62</v>
      </c>
      <c r="K10" s="13"/>
      <c r="L10" s="13"/>
      <c r="M10" s="13"/>
      <c r="N10" s="13"/>
      <c r="O10" s="13"/>
      <c r="P10" s="13"/>
      <c r="Q10" s="13"/>
      <c r="R10" s="13">
        <f>R6+R9</f>
        <v>362857.67</v>
      </c>
      <c r="S10" s="26">
        <f>S6</f>
        <v>937657.6699999999</v>
      </c>
    </row>
    <row r="11" spans="1:19" s="3" customFormat="1" ht="15.75" customHeight="1">
      <c r="A11" s="12" t="s">
        <v>157</v>
      </c>
      <c r="B11" s="13"/>
      <c r="C11" s="13">
        <f>C15</f>
        <v>4800000</v>
      </c>
      <c r="D11" s="13"/>
      <c r="E11" s="13"/>
      <c r="F11" s="13"/>
      <c r="G11" s="13"/>
      <c r="H11" s="13"/>
      <c r="I11" s="13">
        <f>+I14+I15+I19+I24+I29+I32</f>
        <v>2497561.679999999</v>
      </c>
      <c r="J11" s="13">
        <f>J12+J15</f>
        <v>7297561.679999999</v>
      </c>
      <c r="K11" s="13"/>
      <c r="L11" s="13">
        <f>L15</f>
        <v>2000000</v>
      </c>
      <c r="M11" s="13"/>
      <c r="N11" s="13"/>
      <c r="O11" s="13"/>
      <c r="P11" s="13"/>
      <c r="Q11" s="13"/>
      <c r="R11" s="13">
        <f>R14+R19</f>
        <v>556545.95</v>
      </c>
      <c r="S11" s="26">
        <f>L11+R11</f>
        <v>2556545.95</v>
      </c>
    </row>
    <row r="12" spans="1:19" s="3" customFormat="1" ht="15.75" customHeight="1">
      <c r="A12" s="12" t="s">
        <v>158</v>
      </c>
      <c r="B12" s="13"/>
      <c r="C12" s="13"/>
      <c r="D12" s="13"/>
      <c r="E12" s="13"/>
      <c r="F12" s="13"/>
      <c r="G12" s="13"/>
      <c r="H12" s="13"/>
      <c r="I12" s="13">
        <f>'利润表'!D38</f>
        <v>2497561.679999999</v>
      </c>
      <c r="J12" s="13">
        <f aca="true" t="shared" si="0" ref="J11:J14">+I12</f>
        <v>2497561.679999999</v>
      </c>
      <c r="K12" s="13"/>
      <c r="L12" s="13"/>
      <c r="M12" s="13"/>
      <c r="N12" s="13"/>
      <c r="O12" s="13"/>
      <c r="P12" s="13"/>
      <c r="Q12" s="13"/>
      <c r="R12" s="13">
        <f>R14</f>
        <v>556545.95</v>
      </c>
      <c r="S12" s="26">
        <f aca="true" t="shared" si="1" ref="S11:S14">+R12</f>
        <v>556545.95</v>
      </c>
    </row>
    <row r="13" spans="1:19" s="3" customFormat="1" ht="15.75" customHeight="1">
      <c r="A13" s="12" t="s">
        <v>159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6"/>
    </row>
    <row r="14" spans="1:19" s="3" customFormat="1" ht="15.75" customHeight="1">
      <c r="A14" s="14" t="s">
        <v>160</v>
      </c>
      <c r="B14" s="13"/>
      <c r="C14" s="13"/>
      <c r="D14" s="13"/>
      <c r="E14" s="13"/>
      <c r="F14" s="13"/>
      <c r="G14" s="13"/>
      <c r="H14" s="13"/>
      <c r="I14" s="13">
        <f>+I12+I13</f>
        <v>2497561.679999999</v>
      </c>
      <c r="J14" s="13">
        <f t="shared" si="0"/>
        <v>2497561.679999999</v>
      </c>
      <c r="K14" s="13"/>
      <c r="L14" s="13"/>
      <c r="M14" s="13"/>
      <c r="N14" s="13"/>
      <c r="O14" s="13"/>
      <c r="P14" s="13"/>
      <c r="Q14" s="13"/>
      <c r="R14" s="13">
        <v>556545.95</v>
      </c>
      <c r="S14" s="26">
        <f t="shared" si="1"/>
        <v>556545.95</v>
      </c>
    </row>
    <row r="15" spans="1:19" s="3" customFormat="1" ht="15.75" customHeight="1">
      <c r="A15" s="12" t="s">
        <v>161</v>
      </c>
      <c r="B15" s="13"/>
      <c r="C15" s="13">
        <f>C16</f>
        <v>4800000</v>
      </c>
      <c r="D15" s="13"/>
      <c r="E15" s="13"/>
      <c r="F15" s="13"/>
      <c r="G15" s="13"/>
      <c r="H15" s="13"/>
      <c r="I15" s="13"/>
      <c r="J15" s="13">
        <f>C15</f>
        <v>4800000</v>
      </c>
      <c r="K15" s="13"/>
      <c r="L15" s="13">
        <f>L16</f>
        <v>2000000</v>
      </c>
      <c r="M15" s="13"/>
      <c r="N15" s="13"/>
      <c r="O15" s="13"/>
      <c r="P15" s="13"/>
      <c r="Q15" s="13"/>
      <c r="R15" s="13"/>
      <c r="S15" s="26"/>
    </row>
    <row r="16" spans="1:19" s="3" customFormat="1" ht="15.75" customHeight="1">
      <c r="A16" s="12" t="s">
        <v>162</v>
      </c>
      <c r="B16" s="13"/>
      <c r="C16" s="13">
        <v>4800000</v>
      </c>
      <c r="D16" s="13"/>
      <c r="E16" s="13"/>
      <c r="F16" s="13"/>
      <c r="G16" s="13"/>
      <c r="H16" s="13"/>
      <c r="I16" s="13"/>
      <c r="J16" s="13">
        <f>C16</f>
        <v>4800000</v>
      </c>
      <c r="K16" s="13"/>
      <c r="L16" s="13">
        <v>2000000</v>
      </c>
      <c r="M16" s="13"/>
      <c r="N16" s="13"/>
      <c r="O16" s="13"/>
      <c r="P16" s="13"/>
      <c r="Q16" s="13"/>
      <c r="R16" s="13"/>
      <c r="S16" s="26"/>
    </row>
    <row r="17" spans="1:19" s="3" customFormat="1" ht="15.75" customHeight="1">
      <c r="A17" s="12" t="s">
        <v>163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/>
    </row>
    <row r="18" spans="1:19" s="3" customFormat="1" ht="15.75" customHeight="1">
      <c r="A18" s="12" t="s">
        <v>164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"/>
    </row>
    <row r="19" spans="1:19" s="3" customFormat="1" ht="15.75" customHeight="1">
      <c r="A19" s="12" t="s">
        <v>165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6"/>
    </row>
    <row r="20" spans="1:19" s="3" customFormat="1" ht="15.75" customHeight="1">
      <c r="A20" s="12" t="s">
        <v>166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6"/>
    </row>
    <row r="21" spans="1:19" s="3" customFormat="1" ht="15.75" customHeight="1">
      <c r="A21" s="12" t="s">
        <v>167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6"/>
    </row>
    <row r="22" spans="1:19" s="3" customFormat="1" ht="15.75" customHeight="1">
      <c r="A22" s="12" t="s">
        <v>168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6"/>
    </row>
    <row r="23" spans="1:19" s="3" customFormat="1" ht="15.75" customHeight="1">
      <c r="A23" s="12" t="s">
        <v>169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6"/>
    </row>
    <row r="24" spans="1:19" s="3" customFormat="1" ht="15.75" customHeight="1">
      <c r="A24" s="12" t="s">
        <v>170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6"/>
    </row>
    <row r="25" spans="1:19" s="3" customFormat="1" ht="15.75" customHeight="1">
      <c r="A25" s="12" t="s">
        <v>171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6"/>
    </row>
    <row r="26" spans="1:19" s="3" customFormat="1" ht="15.75" customHeight="1">
      <c r="A26" s="12" t="s">
        <v>172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6"/>
    </row>
    <row r="27" spans="1:19" s="3" customFormat="1" ht="15.75" customHeight="1">
      <c r="A27" s="12" t="s">
        <v>173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6"/>
    </row>
    <row r="28" spans="1:19" s="3" customFormat="1" ht="15.75" customHeight="1">
      <c r="A28" s="12" t="s">
        <v>169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6"/>
    </row>
    <row r="29" spans="1:19" s="3" customFormat="1" ht="15.75" customHeight="1">
      <c r="A29" s="12" t="s">
        <v>174</v>
      </c>
      <c r="B29" s="15"/>
      <c r="C29" s="15"/>
      <c r="D29" s="15"/>
      <c r="E29" s="15"/>
      <c r="F29" s="15"/>
      <c r="G29" s="15"/>
      <c r="H29" s="15"/>
      <c r="I29" s="15"/>
      <c r="J29" s="13"/>
      <c r="K29" s="15"/>
      <c r="L29" s="15"/>
      <c r="M29" s="15"/>
      <c r="N29" s="15"/>
      <c r="O29" s="15"/>
      <c r="P29" s="15"/>
      <c r="Q29" s="15"/>
      <c r="R29" s="15"/>
      <c r="S29" s="26"/>
    </row>
    <row r="30" spans="1:19" s="3" customFormat="1" ht="15.75" customHeight="1">
      <c r="A30" s="12" t="s">
        <v>175</v>
      </c>
      <c r="B30" s="15"/>
      <c r="C30" s="15"/>
      <c r="D30" s="15"/>
      <c r="E30" s="15"/>
      <c r="F30" s="15"/>
      <c r="G30" s="15"/>
      <c r="H30" s="15"/>
      <c r="I30" s="15"/>
      <c r="J30" s="13"/>
      <c r="K30" s="15"/>
      <c r="L30" s="15"/>
      <c r="M30" s="15"/>
      <c r="N30" s="15"/>
      <c r="O30" s="15"/>
      <c r="P30" s="15"/>
      <c r="Q30" s="15"/>
      <c r="R30" s="15"/>
      <c r="S30" s="26"/>
    </row>
    <row r="31" spans="1:19" s="3" customFormat="1" ht="15.75" customHeight="1">
      <c r="A31" s="12" t="s">
        <v>176</v>
      </c>
      <c r="B31" s="15"/>
      <c r="C31" s="15"/>
      <c r="D31" s="15"/>
      <c r="E31" s="15"/>
      <c r="F31" s="15"/>
      <c r="G31" s="15"/>
      <c r="H31" s="15"/>
      <c r="I31" s="15"/>
      <c r="J31" s="13"/>
      <c r="K31" s="15"/>
      <c r="L31" s="15"/>
      <c r="M31" s="15"/>
      <c r="N31" s="15"/>
      <c r="O31" s="15"/>
      <c r="P31" s="15"/>
      <c r="Q31" s="15"/>
      <c r="R31" s="15"/>
      <c r="S31" s="26"/>
    </row>
    <row r="32" spans="1:19" s="3" customFormat="1" ht="15.75" customHeight="1">
      <c r="A32" s="12" t="s">
        <v>177</v>
      </c>
      <c r="B32" s="15"/>
      <c r="C32" s="15"/>
      <c r="D32" s="15"/>
      <c r="E32" s="15"/>
      <c r="F32" s="15"/>
      <c r="G32" s="15"/>
      <c r="H32" s="15"/>
      <c r="I32" s="15"/>
      <c r="J32" s="13"/>
      <c r="K32" s="15"/>
      <c r="L32" s="15"/>
      <c r="M32" s="15"/>
      <c r="N32" s="15"/>
      <c r="O32" s="15"/>
      <c r="P32" s="15"/>
      <c r="Q32" s="15"/>
      <c r="R32" s="15"/>
      <c r="S32" s="26"/>
    </row>
    <row r="33" spans="1:19" s="3" customFormat="1" ht="15.75" customHeight="1">
      <c r="A33" s="16" t="s">
        <v>178</v>
      </c>
      <c r="B33" s="17">
        <f>+B10+B11</f>
        <v>574800</v>
      </c>
      <c r="C33" s="17">
        <f>C10+C11</f>
        <v>6800000</v>
      </c>
      <c r="D33" s="17"/>
      <c r="E33" s="17"/>
      <c r="F33" s="17"/>
      <c r="G33" s="17"/>
      <c r="H33" s="17"/>
      <c r="I33" s="17">
        <f>+I10+I11</f>
        <v>3416965.299999999</v>
      </c>
      <c r="J33" s="17">
        <f>J10+J11</f>
        <v>10791765.299999999</v>
      </c>
      <c r="K33" s="17">
        <f>K6</f>
        <v>574800</v>
      </c>
      <c r="L33" s="17">
        <f>L11</f>
        <v>2000000</v>
      </c>
      <c r="M33" s="17"/>
      <c r="N33" s="17"/>
      <c r="O33" s="17"/>
      <c r="P33" s="17"/>
      <c r="Q33" s="17"/>
      <c r="R33" s="17">
        <f>+R10+R11</f>
        <v>919403.6199999999</v>
      </c>
      <c r="S33" s="27">
        <f>S10+S11</f>
        <v>3494203.62</v>
      </c>
    </row>
    <row r="34" spans="1:17" s="4" customFormat="1" ht="15">
      <c r="A34" s="18"/>
      <c r="B34" s="18"/>
      <c r="C34" s="18"/>
      <c r="E34" s="19"/>
      <c r="F34" s="20"/>
      <c r="G34" s="20"/>
      <c r="H34" s="20"/>
      <c r="Q34" s="19"/>
    </row>
    <row r="35" spans="2:12" s="2" customFormat="1" ht="15.75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s="2" customFormat="1" ht="14.2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sheetProtection/>
  <mergeCells count="7">
    <mergeCell ref="A1:S1"/>
    <mergeCell ref="A3:J3"/>
    <mergeCell ref="R3:S3"/>
    <mergeCell ref="B4:J4"/>
    <mergeCell ref="K4:S4"/>
    <mergeCell ref="A34:C34"/>
    <mergeCell ref="A4:A5"/>
  </mergeCells>
  <printOptions/>
  <pageMargins left="0" right="0" top="0" bottom="0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</cp:lastModifiedBy>
  <cp:lastPrinted>2020-03-03T03:03:13Z</cp:lastPrinted>
  <dcterms:created xsi:type="dcterms:W3CDTF">1996-12-17T01:32:42Z</dcterms:created>
  <dcterms:modified xsi:type="dcterms:W3CDTF">2023-03-13T12:44:28Z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F46628E7E03748B187144DDAF2E4F5A3</vt:lpwstr>
  </property>
</Properties>
</file>