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30" windowHeight="12075" activeTab="0"/>
  </bookViews>
  <sheets>
    <sheet name="审计报告" sheetId="1" r:id="rId1"/>
    <sheet name="利润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<sst xmlns="http://schemas.openxmlformats.org/spreadsheetml/2006/main" count="249" uniqueCount="229">
  <si>
    <t>资产负债表</t>
  </si>
  <si>
    <t>纳税人识别号：</t>
  </si>
  <si>
    <t>91430300765618566B</t>
  </si>
  <si>
    <t xml:space="preserve">   所属期:</t>
  </si>
  <si>
    <t>20211201</t>
  </si>
  <si>
    <t>至</t>
  </si>
  <si>
    <t>20211231</t>
  </si>
  <si>
    <t>纳税人名称：</t>
  </si>
  <si>
    <t xml:space="preserve"> 湖南金园物业发展有限公司</t>
  </si>
  <si>
    <t>单位：元（列至角分）</t>
  </si>
  <si>
    <t>资产</t>
  </si>
  <si>
    <t>行次</t>
  </si>
  <si>
    <t>期末数</t>
  </si>
  <si>
    <t>年初数</t>
  </si>
  <si>
    <t>负债及所有者权益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</si>
  <si>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</si>
  <si>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</si>
  <si>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</si>
  <si>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</si>
  <si>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</si>
  <si>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</si>
  <si>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</si>
  <si>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应付帐款</t>
  </si>
  <si>
    <t xml:space="preserve">  应收股利</t>
  </si>
  <si>
    <t xml:space="preserve">  预收帐款</t>
  </si>
  <si>
    <t xml:space="preserve">  应收利息</t>
  </si>
  <si>
    <t xml:space="preserve">  应付工资</t>
  </si>
  <si>
    <t xml:space="preserve">  应收帐款</t>
  </si>
  <si>
    <t xml:space="preserve">  应付福利费</t>
  </si>
  <si>
    <t xml:space="preserve">  其它应收款</t>
  </si>
  <si>
    <t xml:space="preserve">  应付股利</t>
  </si>
  <si>
    <t xml:space="preserve">  预付帐款</t>
  </si>
  <si>
    <t xml:space="preserve">  应交税金</t>
  </si>
  <si>
    <t xml:space="preserve">  应收补贴款</t>
  </si>
  <si>
    <t xml:space="preserve">  其他应交款</t>
  </si>
  <si>
    <t xml:space="preserve">  存货</t>
  </si>
  <si>
    <t xml:space="preserve">  其他应付款</t>
  </si>
  <si>
    <t xml:space="preserve">  待摊费用</t>
  </si>
  <si>
    <t xml:space="preserve">  预提费用</t>
  </si>
  <si>
    <t xml:space="preserve">  预计负债</t>
  </si>
  <si>
    <t xml:space="preserve">  其他流动资产</t>
  </si>
  <si>
    <t xml:space="preserve"> 流动资产合计</t>
  </si>
  <si>
    <t xml:space="preserve">  其他流动负债</t>
  </si>
  <si>
    <t>长期投资：</t>
  </si>
  <si>
    <t xml:space="preserve"> </t>
  </si>
  <si>
    <t xml:space="preserve"> 流动负债合计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</si>
  <si>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</si>
  <si>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</si>
  <si>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</si>
  <si>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</si>
  <si>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长期投资合计</t>
  </si>
  <si>
    <t xml:space="preserve">  应付债券</t>
  </si>
  <si>
    <t>固定资产：</t>
  </si>
  <si>
    <t xml:space="preserve">  </t>
  </si>
  <si>
    <t xml:space="preserve">  长期应付款</t>
  </si>
  <si>
    <t xml:space="preserve"> 固定资产原价</t>
  </si>
  <si>
    <t xml:space="preserve">  专项应付款</t>
  </si>
  <si>
    <t xml:space="preserve">    减：累计折旧</t>
  </si>
  <si>
    <t xml:space="preserve">  其他长期负债</t>
  </si>
  <si>
    <t xml:space="preserve">  固定资产净值</t>
  </si>
  <si>
    <t xml:space="preserve">  长期负债合计</t>
  </si>
  <si>
    <t>减:固定资产减值准备</t>
  </si>
  <si>
    <t>递延税项:</t>
  </si>
  <si>
    <t xml:space="preserve">  固定资产净额</t>
  </si>
  <si>
    <t xml:space="preserve">  递延税款货项</t>
  </si>
  <si>
    <t xml:space="preserve">  工程物资</t>
  </si>
  <si>
    <t>负债合计</t>
  </si>
  <si>
    <t xml:space="preserve">  在建工程</t>
  </si>
  <si>
    <t>所有者权益(或股东权益):</t>
  </si>
  <si>
    <t xml:space="preserve">  固定资产清理</t>
  </si>
  <si>
    <t xml:space="preserve">  实收资本</t>
  </si>
  <si>
    <t xml:space="preserve"> 固定资产合计</t>
  </si>
  <si>
    <t xml:space="preserve"> 减：已归还投资</t>
  </si>
  <si>
    <t>无形资产及其他资产:</t>
  </si>
  <si>
    <t xml:space="preserve">  实收资本净额</t>
  </si>
  <si>
    <t xml:space="preserve">  无形资产</t>
  </si>
  <si>
    <t xml:space="preserve">  资本公积</t>
  </si>
  <si>
    <t xml:space="preserve">  长期待摊费用</t>
  </si>
  <si>
    <t xml:space="preserve">  盈余公积</t>
  </si>
  <si>
    <t xml:space="preserve">  其他长期资产</t>
  </si>
  <si>
    <t>其中:法定公益金</t>
  </si>
  <si>
    <t>无形资产合计</t>
  </si>
  <si>
    <t>递延税款：</t>
  </si>
  <si>
    <t xml:space="preserve"> 未分配利润</t>
  </si>
  <si>
    <t xml:space="preserve">  递延税款借项</t>
  </si>
  <si>
    <t xml:space="preserve"> 所有者权益合计</t>
  </si>
  <si>
    <t xml:space="preserve"> 资产总计</t>
  </si>
  <si>
    <t>负债及所有者权益合计</t>
  </si>
  <si>
    <t>利润表</t>
  </si>
  <si>
    <t xml:space="preserve">         会企02表</t>
  </si>
  <si>
    <t>填报日期:</t>
  </si>
  <si>
    <t>20210101 至 20211231</t>
  </si>
  <si>
    <t>湖南金园物业发展有限公司</t>
  </si>
  <si>
    <t xml:space="preserve">    单位：元(列至角分)</t>
  </si>
  <si>
    <t>项目</t>
  </si>
  <si>
    <t>去年金额</t>
  </si>
  <si>
    <t>本年金额</t>
  </si>
  <si>
    <t>一、主营业务收入</t>
  </si>
  <si>
    <t> 减：主营业务成本</t>
  </si>
  <si>
    <t>  主营业务税金及附加</t>
  </si>
  <si>
    <t>二、主营业务利润(亏损以“－”号填列)</t>
  </si>
  <si>
    <t>加：其他业务利润</t>
  </si>
  <si>
    <t> 减：营业费用</t>
  </si>
  <si>
    <t>    管理费用</t>
  </si>
  <si>
    <t>    财务费用</t>
  </si>
  <si>
    <t> 三、营业利润(亏损以“－”号填列)</t>
  </si>
  <si>
    <t> 加：投资收益</t>
  </si>
  <si>
    <t>     补贴收入</t>
  </si>
  <si>
    <t>     营业外收入</t>
  </si>
  <si>
    <t> 减：营业外支出</t>
  </si>
  <si>
    <t>四、利润总额(亏损以“－”号填列)</t>
  </si>
  <si>
    <t> 减：所得税</t>
  </si>
  <si>
    <t>    少数股东权益</t>
  </si>
  <si>
    <t>五、净利润(亏损以“－”号填列)</t>
  </si>
  <si>
    <t>现 金 流 量 表</t>
  </si>
  <si>
    <t xml:space="preserve">     企财03表</t>
  </si>
  <si>
    <t>编制单位： 湖南金园物业发展有限公司                                   2021年12月                                                单位：元</t>
  </si>
  <si>
    <t>项                     目</t>
  </si>
  <si>
    <t>金       额</t>
  </si>
  <si>
    <t>金           额</t>
  </si>
  <si>
    <t>一、经营活动产生的现金流量：</t>
  </si>
  <si>
    <t>1</t>
  </si>
  <si>
    <t>补充资料</t>
  </si>
  <si>
    <t xml:space="preserve">        销售商品、提供劳务收到的现金</t>
  </si>
  <si>
    <t>2</t>
  </si>
  <si>
    <t>1、将净利润调节为经营活动的现金流量：</t>
  </si>
  <si>
    <t xml:space="preserve">        收到的税费返还</t>
  </si>
  <si>
    <t>3</t>
  </si>
  <si>
    <t xml:space="preserve">       净利润</t>
  </si>
  <si>
    <t xml:space="preserve">        收到的其他与经营活动有关的现金</t>
  </si>
  <si>
    <t>4</t>
  </si>
  <si>
    <t xml:space="preserve">   加：少数股东权益</t>
  </si>
  <si>
    <t xml:space="preserve">        现金流入小计</t>
  </si>
  <si>
    <t>5</t>
  </si>
  <si>
    <t xml:space="preserve">       计提的资产减值准备</t>
  </si>
  <si>
    <t xml:space="preserve">        购买商品、接受劳务支付的现金</t>
  </si>
  <si>
    <t>6</t>
  </si>
  <si>
    <t xml:space="preserve">       固定资产折旧</t>
  </si>
  <si>
    <t xml:space="preserve">        支付给职工以及为职工支付的现金</t>
  </si>
  <si>
    <t>7</t>
  </si>
  <si>
    <t xml:space="preserve">       无形资产摊销</t>
  </si>
  <si>
    <t xml:space="preserve">        支付的各项税费</t>
  </si>
  <si>
    <t>8</t>
  </si>
  <si>
    <t xml:space="preserve">       长期待摊费用摊销</t>
  </si>
  <si>
    <t xml:space="preserve">        支付的其他与经营活动有关的现金</t>
  </si>
  <si>
    <t>9</t>
  </si>
  <si>
    <t xml:space="preserve">       待摊费用减少（减：增加）</t>
  </si>
  <si>
    <t xml:space="preserve">        现金流出小计</t>
  </si>
  <si>
    <t>10</t>
  </si>
  <si>
    <t xml:space="preserve">       预提费用增加（减：减少）</t>
  </si>
  <si>
    <t>经营活动产生的现金流量净额</t>
  </si>
  <si>
    <t>11</t>
  </si>
  <si>
    <t xml:space="preserve">       处置固定资产、无形资产和其他长期资产的损失</t>
  </si>
  <si>
    <t>二、投资活动产生的现金流量：</t>
  </si>
  <si>
    <t>12</t>
  </si>
  <si>
    <t xml:space="preserve">       固定资产报废损失</t>
  </si>
  <si>
    <t xml:space="preserve">        收回投资所收到的现金</t>
  </si>
  <si>
    <t>13</t>
  </si>
  <si>
    <t xml:space="preserve">       财务费用</t>
  </si>
  <si>
    <t xml:space="preserve">        取得投资收益所收到的现金</t>
  </si>
  <si>
    <t>14</t>
  </si>
  <si>
    <t xml:space="preserve">       投资损失（减：收益）</t>
  </si>
  <si>
    <t xml:space="preserve">        处置固定资产、无形资产和其他长期资产所收回的现金净额</t>
  </si>
  <si>
    <t>15</t>
  </si>
  <si>
    <t xml:space="preserve">       递延税款贷项（减：借项）</t>
  </si>
  <si>
    <t xml:space="preserve">        收到的其他与投资活动有关的现金</t>
  </si>
  <si>
    <t>16</t>
  </si>
  <si>
    <t xml:space="preserve">       存货的减少（减：增加）</t>
  </si>
  <si>
    <t>17</t>
  </si>
  <si>
    <t xml:space="preserve">       经营性应收项目的减少（减：增加）</t>
  </si>
  <si>
    <t>50</t>
  </si>
  <si>
    <t xml:space="preserve">        购建固定资产、无形资产和其他长期资产所支付的现金</t>
  </si>
  <si>
    <t>18</t>
  </si>
  <si>
    <t xml:space="preserve">       经营性应付项目的增加（减：减少）</t>
  </si>
  <si>
    <t>51</t>
  </si>
  <si>
    <t xml:space="preserve">        投资所支付的现金</t>
  </si>
  <si>
    <t>19</t>
  </si>
  <si>
    <t xml:space="preserve">       其他</t>
  </si>
  <si>
    <t>52</t>
  </si>
  <si>
    <t xml:space="preserve">        支付的其他与投资活动有关的现金</t>
  </si>
  <si>
    <t>20</t>
  </si>
  <si>
    <t xml:space="preserve">       经营活动产生的现金流量净额</t>
  </si>
  <si>
    <t>53</t>
  </si>
  <si>
    <t>21</t>
  </si>
  <si>
    <t xml:space="preserve">  2、不涉及现金收支的投资和筹资活动：</t>
  </si>
  <si>
    <t>54</t>
  </si>
  <si>
    <t>投资活动产生的现金流量净额</t>
  </si>
  <si>
    <t>22</t>
  </si>
  <si>
    <t xml:space="preserve">        债务转为资本</t>
  </si>
  <si>
    <t>55</t>
  </si>
  <si>
    <t>三、筹资活动产生的现金流量：</t>
  </si>
  <si>
    <t>23</t>
  </si>
  <si>
    <t xml:space="preserve">        一年内到期的可转换公司债券</t>
  </si>
  <si>
    <t>56</t>
  </si>
  <si>
    <t xml:space="preserve">        吸收投资所收到的现金</t>
  </si>
  <si>
    <t>24</t>
  </si>
  <si>
    <t xml:space="preserve">        融资租入固定资产</t>
  </si>
  <si>
    <t>57</t>
  </si>
  <si>
    <t xml:space="preserve">        借款所收到的现金</t>
  </si>
  <si>
    <t>25</t>
  </si>
  <si>
    <t>58</t>
  </si>
  <si>
    <t xml:space="preserve">        收到的其他与筹资活动有关的现金</t>
  </si>
  <si>
    <t>26</t>
  </si>
  <si>
    <t>59</t>
  </si>
  <si>
    <t>27</t>
  </si>
  <si>
    <t>60</t>
  </si>
  <si>
    <t xml:space="preserve">        偿还债务所支付的现金</t>
  </si>
  <si>
    <t>28</t>
  </si>
  <si>
    <t>3.现金及现金等价物净增加情况：</t>
  </si>
  <si>
    <t>61</t>
  </si>
  <si>
    <t xml:space="preserve">        分配股利、利润或偿付利息所支付的现金</t>
  </si>
  <si>
    <t>29</t>
  </si>
  <si>
    <t xml:space="preserve">      现金的期末余额</t>
  </si>
  <si>
    <t>62</t>
  </si>
  <si>
    <t xml:space="preserve">        支付的其他与筹资活动有关的现金</t>
  </si>
  <si>
    <t>30</t>
  </si>
  <si>
    <t xml:space="preserve">      减：现金的期初余额</t>
  </si>
  <si>
    <t>63</t>
  </si>
  <si>
    <t>31</t>
  </si>
  <si>
    <t xml:space="preserve">      加：现金等价物的期末余额</t>
  </si>
  <si>
    <t>64</t>
  </si>
  <si>
    <t>筹资活动产生的现金流量净额</t>
  </si>
  <si>
    <t>32</t>
  </si>
  <si>
    <t xml:space="preserve">       减：现金等价物的期初余额</t>
  </si>
  <si>
    <t>65</t>
  </si>
  <si>
    <t>四、现金及现金等价物净增加额</t>
  </si>
  <si>
    <t>33</t>
  </si>
  <si>
    <t>现金及现金等价物净增加额</t>
  </si>
  <si>
    <t>66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</si>
</sst>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.00_ "/>
    <numFmt numFmtId="178" formatCode="000000"/>
    <numFmt numFmtId="179" formatCode="0.00_);[Red]\(0.00\)"/>
    <numFmt numFmtId="180" formatCode="0.0_);[Red]\(0.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u val="single"/>
      <sz val="22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24" fillId="0" borderId="0">
      <alignment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 vertical="center"/>
    </xf>
    <xf numFmtId="176" fontId="6" fillId="0" borderId="10" xfId="61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10" xfId="22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6" fillId="0" borderId="10" xfId="22" applyNumberFormat="1" applyFont="1" applyBorder="1" applyAlignment="1">
      <alignment vertical="center"/>
    </xf>
    <xf numFmtId="43" fontId="2" fillId="33" borderId="0" xfId="2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right" wrapText="1"/>
    </xf>
    <xf numFmtId="178" fontId="2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 wrapText="1"/>
    </xf>
    <xf numFmtId="178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43" fontId="2" fillId="33" borderId="10" xfId="2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Border="1" applyAlignment="1">
      <alignment wrapText="1"/>
    </xf>
    <xf numFmtId="0" fontId="0" fillId="33" borderId="0" xfId="44" applyFont="1" applyFill="1">
      <alignment/>
      <protection/>
    </xf>
    <xf numFmtId="0" fontId="0" fillId="33" borderId="0" xfId="0" applyFill="1" applyAlignment="1">
      <alignment vertical="center"/>
    </xf>
    <xf numFmtId="0" fontId="9" fillId="33" borderId="0" xfId="44" applyNumberFormat="1" applyFont="1" applyFill="1" applyBorder="1" applyAlignment="1" applyProtection="1">
      <alignment horizontal="center" vertical="center"/>
      <protection locked="0"/>
    </xf>
    <xf numFmtId="0" fontId="2" fillId="33" borderId="0" xfId="44" applyNumberFormat="1" applyFont="1" applyFill="1" applyBorder="1" applyAlignment="1" applyProtection="1">
      <alignment horizontal="right" vertical="center"/>
      <protection locked="0"/>
    </xf>
    <xf numFmtId="49" fontId="2" fillId="33" borderId="9" xfId="44" applyNumberFormat="1" applyFont="1" applyFill="1" applyBorder="1" applyAlignment="1" applyProtection="1">
      <alignment horizontal="left" vertical="center"/>
      <protection locked="0"/>
    </xf>
    <xf numFmtId="49" fontId="2" fillId="33" borderId="9" xfId="44" applyNumberFormat="1" applyFont="1" applyFill="1" applyBorder="1" applyAlignment="1" applyProtection="1">
      <alignment horizontal="right" vertical="center"/>
      <protection locked="0"/>
    </xf>
    <xf numFmtId="49" fontId="2" fillId="33" borderId="0" xfId="44" applyNumberFormat="1" applyFont="1" applyFill="1" applyBorder="1" applyAlignment="1" applyProtection="1">
      <alignment horizontal="center"/>
      <protection locked="0"/>
    </xf>
    <xf numFmtId="49" fontId="2" fillId="33" borderId="11" xfId="44" applyNumberFormat="1" applyFont="1" applyFill="1" applyBorder="1" applyAlignment="1" applyProtection="1">
      <alignment horizontal="left" vertical="center"/>
      <protection locked="0"/>
    </xf>
    <xf numFmtId="0" fontId="2" fillId="33" borderId="12" xfId="44" applyNumberFormat="1" applyFont="1" applyFill="1" applyBorder="1" applyAlignment="1" applyProtection="1">
      <alignment horizontal="left" vertical="center"/>
      <protection locked="0"/>
    </xf>
    <xf numFmtId="0" fontId="10" fillId="33" borderId="13" xfId="44" applyNumberFormat="1" applyFont="1" applyFill="1" applyBorder="1" applyAlignment="1" applyProtection="1">
      <alignment horizontal="center" vertical="center"/>
      <protection locked="0"/>
    </xf>
    <xf numFmtId="0" fontId="10" fillId="33" borderId="14" xfId="44" applyNumberFormat="1" applyFont="1" applyFill="1" applyBorder="1" applyAlignment="1" applyProtection="1">
      <alignment horizontal="center" vertical="center"/>
      <protection locked="0"/>
    </xf>
    <xf numFmtId="0" fontId="10" fillId="33" borderId="15" xfId="44" applyNumberFormat="1" applyFont="1" applyFill="1" applyBorder="1" applyAlignment="1" applyProtection="1">
      <alignment horizontal="center" vertical="center"/>
      <protection locked="0"/>
    </xf>
    <xf numFmtId="0" fontId="10" fillId="33" borderId="10" xfId="44" applyNumberFormat="1" applyFont="1" applyFill="1" applyBorder="1" applyAlignment="1" applyProtection="1">
      <alignment horizontal="center" vertical="center"/>
      <protection locked="0"/>
    </xf>
    <xf numFmtId="0" fontId="2" fillId="33" borderId="13" xfId="44" applyNumberFormat="1" applyFont="1" applyFill="1" applyBorder="1" applyAlignment="1" applyProtection="1">
      <alignment vertical="center"/>
      <protection locked="0"/>
    </xf>
    <xf numFmtId="0" fontId="2" fillId="33" borderId="14" xfId="44" applyNumberFormat="1" applyFont="1" applyFill="1" applyBorder="1" applyAlignment="1" applyProtection="1">
      <alignment horizontal="left" vertical="center"/>
      <protection locked="0"/>
    </xf>
    <xf numFmtId="0" fontId="2" fillId="33" borderId="15" xfId="44" applyNumberFormat="1" applyFont="1" applyFill="1" applyBorder="1" applyAlignment="1" applyProtection="1">
      <alignment horizontal="left" vertical="center"/>
      <protection locked="0"/>
    </xf>
    <xf numFmtId="0" fontId="2" fillId="33" borderId="10" xfId="44" applyNumberFormat="1" applyFont="1" applyFill="1" applyBorder="1" applyAlignment="1" applyProtection="1">
      <alignment horizontal="center" vertical="center"/>
      <protection locked="0"/>
    </xf>
    <xf numFmtId="2" fontId="2" fillId="33" borderId="10" xfId="44" applyNumberFormat="1" applyFont="1" applyFill="1" applyBorder="1" applyAlignment="1" applyProtection="1">
      <alignment horizontal="right" vertical="center"/>
      <protection locked="0"/>
    </xf>
    <xf numFmtId="0" fontId="2" fillId="33" borderId="10" xfId="44" applyNumberFormat="1" applyFont="1" applyFill="1" applyBorder="1" applyAlignment="1" applyProtection="1">
      <alignment vertical="center"/>
      <protection locked="0"/>
    </xf>
    <xf numFmtId="43" fontId="2" fillId="33" borderId="10" xfId="22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Border="1" applyAlignment="1">
      <alignment horizontal="center" vertical="center"/>
    </xf>
    <xf numFmtId="0" fontId="2" fillId="33" borderId="16" xfId="44" applyNumberFormat="1" applyFont="1" applyFill="1" applyBorder="1" applyAlignment="1" applyProtection="1">
      <alignment horizontal="left" vertical="center"/>
      <protection locked="0"/>
    </xf>
    <xf numFmtId="0" fontId="2" fillId="33" borderId="17" xfId="44" applyNumberFormat="1" applyFont="1" applyFill="1" applyBorder="1" applyAlignment="1" applyProtection="1">
      <alignment horizontal="left" vertical="center"/>
      <protection locked="0"/>
    </xf>
    <xf numFmtId="0" fontId="2" fillId="33" borderId="18" xfId="44" applyNumberFormat="1" applyFont="1" applyFill="1" applyBorder="1" applyAlignment="1" applyProtection="1">
      <alignment horizontal="center" vertical="center"/>
      <protection locked="0"/>
    </xf>
    <xf numFmtId="43" fontId="2" fillId="33" borderId="18" xfId="22" applyNumberFormat="1" applyFont="1" applyFill="1" applyBorder="1" applyAlignment="1" applyProtection="1">
      <alignment vertical="center"/>
      <protection locked="0"/>
    </xf>
    <xf numFmtId="0" fontId="2" fillId="33" borderId="18" xfId="44" applyNumberFormat="1" applyFont="1" applyFill="1" applyBorder="1" applyAlignment="1" applyProtection="1">
      <alignment vertical="center"/>
      <protection locked="0"/>
    </xf>
    <xf numFmtId="0" fontId="2" fillId="33" borderId="0" xfId="44" applyNumberFormat="1" applyFont="1" applyFill="1" applyBorder="1" applyAlignment="1" applyProtection="1">
      <alignment vertical="center"/>
      <protection locked="0"/>
    </xf>
    <xf numFmtId="0" fontId="2" fillId="33" borderId="10" xfId="44" applyNumberFormat="1" applyFont="1" applyFill="1" applyBorder="1" applyAlignment="1" applyProtection="1">
      <alignment horizontal="left" vertical="center"/>
      <protection locked="0"/>
    </xf>
    <xf numFmtId="0" fontId="2" fillId="33" borderId="0" xfId="44" applyNumberFormat="1" applyFont="1" applyFill="1" applyBorder="1" applyAlignment="1" applyProtection="1">
      <alignment horizontal="left" vertical="center"/>
      <protection locked="0"/>
    </xf>
    <xf numFmtId="2" fontId="2" fillId="33" borderId="0" xfId="44" applyNumberFormat="1" applyFont="1" applyFill="1" applyBorder="1" applyAlignment="1" applyProtection="1">
      <alignment horizontal="right" vertical="center"/>
      <protection locked="0"/>
    </xf>
    <xf numFmtId="0" fontId="0" fillId="33" borderId="0" xfId="44" applyFont="1" applyFill="1" applyBorder="1">
      <alignment/>
      <protection/>
    </xf>
    <xf numFmtId="0" fontId="0" fillId="33" borderId="0" xfId="44" applyNumberFormat="1" applyFont="1" applyFill="1" applyBorder="1" applyAlignment="1" applyProtection="1">
      <alignment vertical="center"/>
      <protection locked="0"/>
    </xf>
    <xf numFmtId="0" fontId="2" fillId="33" borderId="0" xfId="44" applyNumberFormat="1" applyFont="1" applyFill="1" applyBorder="1" applyAlignment="1" applyProtection="1">
      <alignment horizontal="center" vertical="center"/>
      <protection locked="0"/>
    </xf>
    <xf numFmtId="0" fontId="2" fillId="33" borderId="0" xfId="44" applyNumberFormat="1" applyFont="1" applyFill="1" applyBorder="1" applyAlignment="1" applyProtection="1">
      <alignment horizontal="center" vertical="center"/>
      <protection locked="0"/>
    </xf>
    <xf numFmtId="0" fontId="2" fillId="33" borderId="0" xfId="44" applyNumberFormat="1" applyFont="1" applyFill="1" applyBorder="1" applyAlignment="1" applyProtection="1">
      <alignment horizontal="left" vertical="center"/>
      <protection locked="0"/>
    </xf>
    <xf numFmtId="0" fontId="10" fillId="33" borderId="10" xfId="44" applyNumberFormat="1" applyFont="1" applyFill="1" applyBorder="1" applyAlignment="1" applyProtection="1">
      <alignment vertical="center"/>
      <protection locked="0"/>
    </xf>
    <xf numFmtId="2" fontId="10" fillId="33" borderId="14" xfId="44" applyNumberFormat="1" applyFont="1" applyFill="1" applyBorder="1" applyAlignment="1" applyProtection="1">
      <alignment horizontal="center" vertical="center"/>
      <protection locked="0"/>
    </xf>
    <xf numFmtId="2" fontId="10" fillId="33" borderId="15" xfId="44" applyNumberFormat="1" applyFont="1" applyFill="1" applyBorder="1" applyAlignment="1" applyProtection="1">
      <alignment horizontal="center" vertical="center"/>
      <protection locked="0"/>
    </xf>
    <xf numFmtId="43" fontId="2" fillId="33" borderId="10" xfId="22" applyNumberFormat="1" applyFont="1" applyFill="1" applyBorder="1" applyAlignment="1" applyProtection="1">
      <alignment horizontal="right" vertical="center"/>
      <protection locked="0"/>
    </xf>
    <xf numFmtId="43" fontId="2" fillId="33" borderId="14" xfId="22" applyNumberFormat="1" applyFont="1" applyFill="1" applyBorder="1" applyAlignment="1" applyProtection="1">
      <alignment horizontal="right" vertical="center"/>
      <protection locked="0"/>
    </xf>
    <xf numFmtId="43" fontId="2" fillId="33" borderId="15" xfId="22" applyNumberFormat="1" applyFont="1" applyFill="1" applyBorder="1" applyAlignment="1" applyProtection="1">
      <alignment horizontal="right" vertical="center"/>
      <protection locked="0"/>
    </xf>
    <xf numFmtId="0" fontId="0" fillId="33" borderId="19" xfId="44" applyNumberFormat="1" applyFont="1" applyFill="1" applyBorder="1" applyAlignment="1" applyProtection="1">
      <alignment vertical="center"/>
      <protection locked="0"/>
    </xf>
    <xf numFmtId="43" fontId="2" fillId="33" borderId="20" xfId="22" applyNumberFormat="1" applyFont="1" applyFill="1" applyBorder="1" applyAlignment="1" applyProtection="1">
      <alignment horizontal="right" vertical="center"/>
      <protection locked="0"/>
    </xf>
    <xf numFmtId="0" fontId="0" fillId="33" borderId="10" xfId="44" applyNumberFormat="1" applyFont="1" applyFill="1" applyBorder="1" applyAlignment="1" applyProtection="1">
      <alignment vertical="center"/>
      <protection locked="0"/>
    </xf>
    <xf numFmtId="2" fontId="2" fillId="33" borderId="10" xfId="44" applyNumberFormat="1" applyFont="1" applyFill="1" applyBorder="1" applyAlignment="1" applyProtection="1">
      <alignment vertical="center"/>
      <protection locked="0"/>
    </xf>
    <xf numFmtId="43" fontId="2" fillId="33" borderId="16" xfId="22" applyNumberFormat="1" applyFont="1" applyFill="1" applyBorder="1" applyAlignment="1" applyProtection="1">
      <alignment horizontal="right" vertical="center"/>
      <protection locked="0"/>
    </xf>
    <xf numFmtId="43" fontId="2" fillId="33" borderId="17" xfId="22" applyNumberFormat="1" applyFont="1" applyFill="1" applyBorder="1" applyAlignment="1" applyProtection="1">
      <alignment horizontal="right" vertical="center"/>
      <protection locked="0"/>
    </xf>
    <xf numFmtId="2" fontId="2" fillId="33" borderId="0" xfId="44" applyNumberFormat="1" applyFont="1" applyFill="1" applyBorder="1" applyAlignment="1" applyProtection="1">
      <alignment horizontal="left" vertical="center"/>
      <protection locked="0"/>
    </xf>
    <xf numFmtId="179" fontId="7" fillId="33" borderId="0" xfId="44" applyNumberFormat="1" applyFont="1" applyFill="1">
      <alignment/>
      <protection/>
    </xf>
    <xf numFmtId="180" fontId="0" fillId="33" borderId="0" xfId="44" applyNumberFormat="1" applyFont="1" applyFill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千位分隔_Sheet5" xfId="61"/>
    <cellStyle name="强调文字颜色 6" xfId="62"/>
    <cellStyle name="40% - 强调文字颜色 6" xfId="63"/>
    <cellStyle name="60% - 强调文字颜色 6" xfId="64"/>
    <cellStyle name="常规_Sheet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SheetLayoutView="100" workbookViewId="0" topLeftCell="A1">
      <selection activeCell="U20" sqref="U20"/>
    </sheetView>
  </sheetViews>
  <sheetFormatPr defaultColWidth="8.00390625" defaultRowHeight="14.25"/>
  <cols>
    <col min="1" max="1" width="2.125" style="55" customWidth="1"/>
    <col min="2" max="2" width="13.125" style="55" customWidth="1"/>
    <col min="3" max="3" width="0.6171875" style="55" hidden="1" customWidth="1"/>
    <col min="4" max="4" width="4.125" style="55" customWidth="1"/>
    <col min="5" max="5" width="14.125" style="55" customWidth="1"/>
    <col min="6" max="6" width="13.875" style="55" customWidth="1"/>
    <col min="7" max="7" width="15.125" style="55" customWidth="1"/>
    <col min="8" max="8" width="4.00390625" style="55" customWidth="1"/>
    <col min="9" max="9" width="0.2421875" style="55" hidden="1" customWidth="1"/>
    <col min="10" max="10" width="14.00390625" style="55" customWidth="1"/>
    <col min="11" max="11" width="13.875" style="55" customWidth="1"/>
    <col min="12" max="13" width="0.12890625" style="55" hidden="1" customWidth="1"/>
    <col min="14" max="14" width="0.37109375" style="55" customWidth="1"/>
    <col min="15" max="15" width="1.25" style="55" customWidth="1"/>
    <col min="16" max="16" width="1.625" style="55" customWidth="1"/>
    <col min="17" max="17" width="9.375" style="55" customWidth="1"/>
    <col min="18" max="255" width="7.875" style="55" customWidth="1"/>
    <col min="256" max="256" width="8.00390625" style="56" customWidth="1"/>
  </cols>
  <sheetData>
    <row r="3" spans="2:11" ht="35.25" customHeight="1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</row>
    <row r="4" spans="2:10" ht="18" customHeight="1">
      <c r="B4" s="58" t="s">
        <v>1</v>
      </c>
      <c r="C4" s="59" t="s">
        <v>2</v>
      </c>
      <c r="D4" s="59"/>
      <c r="E4" s="59"/>
      <c r="F4" s="58" t="s">
        <v>3</v>
      </c>
      <c r="G4" s="60" t="s">
        <v>4</v>
      </c>
      <c r="H4" s="61" t="s">
        <v>5</v>
      </c>
      <c r="I4" s="59"/>
      <c r="J4" s="61" t="s">
        <v>6</v>
      </c>
    </row>
    <row r="5" spans="2:10" ht="15" customHeight="1">
      <c r="B5" s="58" t="s">
        <v>7</v>
      </c>
      <c r="C5" s="62" t="s">
        <v>8</v>
      </c>
      <c r="D5" s="62"/>
      <c r="E5" s="62"/>
      <c r="F5" s="59"/>
      <c r="G5" s="62"/>
      <c r="H5" s="63" t="s">
        <v>9</v>
      </c>
      <c r="I5" s="89"/>
      <c r="J5" s="63"/>
    </row>
    <row r="6" spans="1:12" ht="15" customHeight="1">
      <c r="A6" s="64"/>
      <c r="B6" s="65" t="s">
        <v>10</v>
      </c>
      <c r="C6" s="66"/>
      <c r="D6" s="67" t="s">
        <v>11</v>
      </c>
      <c r="E6" s="67" t="s">
        <v>12</v>
      </c>
      <c r="F6" s="67" t="s">
        <v>13</v>
      </c>
      <c r="G6" s="67" t="s">
        <v>14</v>
      </c>
      <c r="H6" s="67" t="s">
        <v>11</v>
      </c>
      <c r="J6" s="67" t="s">
        <v>12</v>
      </c>
      <c r="K6" s="67" t="s">
        <v>13</v>
      </c>
      <c r="L6" s="90"/>
    </row>
    <row r="7" spans="1:12" ht="15" customHeight="1">
      <c r="A7" s="68"/>
      <c r="B7" s="69" t="s">
        <v>15</v>
      </c>
      <c r="C7" s="70"/>
      <c r="D7" s="71"/>
      <c r="E7" s="72"/>
      <c r="F7" s="72"/>
      <c r="G7" s="73" t="s">
        <v>16</v>
      </c>
      <c r="H7" s="71"/>
      <c r="I7" s="91"/>
      <c r="J7" s="92"/>
      <c r="K7" s="90"/>
      <c r="L7" s="90"/>
    </row>
    <row r="8" spans="1:12" ht="15" customHeight="1">
      <c r="A8" s="68"/>
      <c r="B8" s="69" t="s">
        <v>17</v>
      </c>
      <c r="C8" s="70"/>
      <c r="D8" s="71">
        <v>1</v>
      </c>
      <c r="E8" s="74">
        <v>12668038.18</v>
      </c>
      <c r="F8" s="74">
        <v>12266113.5</v>
      </c>
      <c r="G8" s="73" t="s">
        <v>18</v>
      </c>
      <c r="H8" s="71">
        <v>68</v>
      </c>
      <c r="I8" s="72">
        <v>12000000</v>
      </c>
      <c r="J8" s="72"/>
      <c r="K8" s="72"/>
      <c r="L8" s="72"/>
    </row>
    <row r="9" spans="1:12" ht="15" customHeight="1">
      <c r="A9" s="68"/>
      <c r="B9" s="69" t="s">
        <v>19</v>
      </c>
      <c r="C9" s="70"/>
      <c r="D9" s="71">
        <v>2</v>
      </c>
      <c r="E9" s="74"/>
      <c r="F9" s="74"/>
      <c r="G9" s="73" t="s">
        <v>20</v>
      </c>
      <c r="H9" s="71">
        <v>69</v>
      </c>
      <c r="I9" s="72"/>
      <c r="J9" s="72"/>
      <c r="K9" s="72"/>
      <c r="L9" s="72"/>
    </row>
    <row r="10" spans="1:12" ht="15" customHeight="1">
      <c r="A10" s="68"/>
      <c r="B10" s="69" t="s">
        <v>21</v>
      </c>
      <c r="C10" s="70"/>
      <c r="D10" s="71">
        <v>3</v>
      </c>
      <c r="E10" s="74"/>
      <c r="F10" s="74"/>
      <c r="G10" s="73" t="s">
        <v>22</v>
      </c>
      <c r="H10" s="71">
        <v>70</v>
      </c>
      <c r="I10" s="72">
        <v>463341.86</v>
      </c>
      <c r="J10" s="72"/>
      <c r="K10" s="72"/>
      <c r="L10" s="72"/>
    </row>
    <row r="11" spans="1:12" ht="15" customHeight="1">
      <c r="A11" s="68"/>
      <c r="B11" s="69" t="s">
        <v>23</v>
      </c>
      <c r="C11" s="70"/>
      <c r="D11" s="71">
        <v>4</v>
      </c>
      <c r="E11" s="74"/>
      <c r="F11" s="74"/>
      <c r="G11" s="73" t="s">
        <v>24</v>
      </c>
      <c r="H11" s="71">
        <v>71</v>
      </c>
      <c r="I11" s="72">
        <v>89632</v>
      </c>
      <c r="J11" s="72"/>
      <c r="K11" s="72"/>
      <c r="L11" s="72"/>
    </row>
    <row r="12" spans="1:12" ht="15" customHeight="1">
      <c r="A12" s="68"/>
      <c r="B12" s="69" t="s">
        <v>25</v>
      </c>
      <c r="C12" s="70"/>
      <c r="D12" s="71">
        <v>5</v>
      </c>
      <c r="E12" s="74"/>
      <c r="F12" s="74"/>
      <c r="G12" s="73" t="s">
        <v>26</v>
      </c>
      <c r="H12" s="71">
        <v>72</v>
      </c>
      <c r="I12" s="72"/>
      <c r="J12" s="72"/>
      <c r="K12" s="72"/>
      <c r="L12" s="72"/>
    </row>
    <row r="13" spans="1:12" ht="15" customHeight="1">
      <c r="A13" s="68"/>
      <c r="B13" s="69" t="s">
        <v>27</v>
      </c>
      <c r="C13" s="70"/>
      <c r="D13" s="71">
        <v>6</v>
      </c>
      <c r="E13" s="74">
        <v>4159715.82</v>
      </c>
      <c r="F13" s="74">
        <v>3177594.38</v>
      </c>
      <c r="G13" s="73" t="s">
        <v>28</v>
      </c>
      <c r="H13" s="71">
        <v>73</v>
      </c>
      <c r="I13" s="72">
        <v>1658</v>
      </c>
      <c r="J13" s="72"/>
      <c r="K13" s="72"/>
      <c r="L13" s="72"/>
    </row>
    <row r="14" spans="1:12" ht="15" customHeight="1">
      <c r="A14" s="68"/>
      <c r="B14" s="69" t="s">
        <v>29</v>
      </c>
      <c r="C14" s="70"/>
      <c r="D14" s="71">
        <v>7</v>
      </c>
      <c r="E14" s="74">
        <f>16942442.52-746520</f>
        <v>16195922.52</v>
      </c>
      <c r="F14" s="74">
        <v>13609166.6</v>
      </c>
      <c r="G14" s="73" t="s">
        <v>30</v>
      </c>
      <c r="H14" s="71">
        <v>74</v>
      </c>
      <c r="I14" s="72"/>
      <c r="J14" s="72"/>
      <c r="K14" s="72"/>
      <c r="L14" s="72"/>
    </row>
    <row r="15" spans="1:12" ht="15" customHeight="1">
      <c r="A15" s="68"/>
      <c r="B15" s="69" t="s">
        <v>31</v>
      </c>
      <c r="C15" s="70"/>
      <c r="D15" s="71">
        <v>8</v>
      </c>
      <c r="E15" s="74"/>
      <c r="F15" s="74"/>
      <c r="G15" s="73" t="s">
        <v>32</v>
      </c>
      <c r="H15" s="71">
        <v>75</v>
      </c>
      <c r="I15" s="93">
        <v>95216.3</v>
      </c>
      <c r="J15" s="93">
        <v>1578075.03</v>
      </c>
      <c r="K15" s="93">
        <v>1259143.42</v>
      </c>
      <c r="L15" s="72">
        <v>662877.7</v>
      </c>
    </row>
    <row r="16" spans="1:12" ht="15" customHeight="1">
      <c r="A16" s="68"/>
      <c r="B16" s="69" t="s">
        <v>33</v>
      </c>
      <c r="C16" s="70"/>
      <c r="D16" s="71">
        <v>9</v>
      </c>
      <c r="E16" s="74"/>
      <c r="F16" s="74"/>
      <c r="G16" s="73" t="s">
        <v>34</v>
      </c>
      <c r="H16" s="71">
        <v>80</v>
      </c>
      <c r="I16" s="93"/>
      <c r="J16" s="93">
        <v>28569</v>
      </c>
      <c r="K16" s="93">
        <v>108606</v>
      </c>
      <c r="L16" s="72">
        <v>6528</v>
      </c>
    </row>
    <row r="17" spans="1:17" ht="15" customHeight="1">
      <c r="A17" s="68"/>
      <c r="B17" s="69" t="s">
        <v>35</v>
      </c>
      <c r="C17" s="70"/>
      <c r="D17" s="71">
        <v>10</v>
      </c>
      <c r="E17" s="74">
        <v>589652</v>
      </c>
      <c r="F17" s="75">
        <v>439600</v>
      </c>
      <c r="G17" s="73" t="s">
        <v>36</v>
      </c>
      <c r="H17" s="71">
        <v>81</v>
      </c>
      <c r="I17" s="93">
        <v>98191.2</v>
      </c>
      <c r="J17" s="93"/>
      <c r="K17" s="93"/>
      <c r="L17" s="72">
        <v>4426</v>
      </c>
      <c r="Q17" s="104"/>
    </row>
    <row r="18" spans="1:12" ht="15" customHeight="1">
      <c r="A18" s="68"/>
      <c r="B18" s="69" t="s">
        <v>37</v>
      </c>
      <c r="C18" s="70"/>
      <c r="D18" s="71">
        <v>11</v>
      </c>
      <c r="E18" s="74"/>
      <c r="F18" s="74"/>
      <c r="G18" s="73" t="s">
        <v>38</v>
      </c>
      <c r="H18" s="71">
        <v>82</v>
      </c>
      <c r="I18" s="93">
        <v>21568</v>
      </c>
      <c r="J18" s="93"/>
      <c r="K18" s="93"/>
      <c r="L18" s="72"/>
    </row>
    <row r="19" spans="1:12" ht="15" customHeight="1">
      <c r="A19" s="68"/>
      <c r="B19" s="69"/>
      <c r="C19" s="70"/>
      <c r="D19" s="71">
        <v>21</v>
      </c>
      <c r="E19" s="74"/>
      <c r="F19" s="74"/>
      <c r="G19" s="73" t="s">
        <v>39</v>
      </c>
      <c r="H19" s="71">
        <v>83</v>
      </c>
      <c r="I19" s="93"/>
      <c r="J19" s="93"/>
      <c r="K19" s="93"/>
      <c r="L19" s="72"/>
    </row>
    <row r="20" spans="1:12" ht="15" customHeight="1">
      <c r="A20" s="68"/>
      <c r="B20" s="69" t="s">
        <v>40</v>
      </c>
      <c r="C20" s="70"/>
      <c r="D20" s="71">
        <v>24</v>
      </c>
      <c r="E20" s="74"/>
      <c r="F20" s="74"/>
      <c r="G20" s="73"/>
      <c r="H20" s="71">
        <v>86</v>
      </c>
      <c r="I20" s="93"/>
      <c r="J20" s="93"/>
      <c r="K20" s="93"/>
      <c r="L20" s="72"/>
    </row>
    <row r="21" spans="1:12" ht="15" customHeight="1">
      <c r="A21" s="68"/>
      <c r="B21" s="69" t="s">
        <v>41</v>
      </c>
      <c r="C21" s="70"/>
      <c r="D21" s="71">
        <v>31</v>
      </c>
      <c r="E21" s="74">
        <f>SUM(E8:E20)</f>
        <v>33613328.519999996</v>
      </c>
      <c r="F21" s="74">
        <f>SUM(F8:F20)</f>
        <v>29492474.479999997</v>
      </c>
      <c r="G21" s="73" t="s">
        <v>42</v>
      </c>
      <c r="H21" s="71">
        <v>90</v>
      </c>
      <c r="I21" s="93"/>
      <c r="J21" s="93"/>
      <c r="K21" s="93"/>
      <c r="L21" s="72"/>
    </row>
    <row r="22" spans="1:12" ht="15" customHeight="1">
      <c r="A22" s="68"/>
      <c r="B22" s="69" t="s">
        <v>43</v>
      </c>
      <c r="C22" s="70"/>
      <c r="D22" s="71"/>
      <c r="E22" s="74" t="s">
        <v>44</v>
      </c>
      <c r="F22" s="74"/>
      <c r="G22" s="73" t="s">
        <v>45</v>
      </c>
      <c r="H22" s="71">
        <v>100</v>
      </c>
      <c r="I22" s="93">
        <f>I8+I9+I10+I11+I12+I13+I14+I15+I16+I17+I18+I19+I20+I21</f>
        <v>12769607.36</v>
      </c>
      <c r="J22" s="93">
        <f>J8+J9+J10+J11+J12+J13+J14+J15+J16+J17+J18+J19+J20+J21</f>
        <v>1606644.03</v>
      </c>
      <c r="K22" s="93">
        <f>K8+K9+K10+K11+K12+K13+K14+K15+K16+K17+K18+K19+K20+K21</f>
        <v>1367749.42</v>
      </c>
      <c r="L22" s="72">
        <f>L8+L9+L10+L11+L12+L13+L14+L15+L16+L17+L18+L19+L20+L21</f>
        <v>673831.7</v>
      </c>
    </row>
    <row r="23" spans="1:12" ht="15" customHeight="1">
      <c r="A23" s="68"/>
      <c r="B23" s="69" t="s">
        <v>46</v>
      </c>
      <c r="C23" s="70"/>
      <c r="D23" s="71">
        <v>32</v>
      </c>
      <c r="E23" s="74"/>
      <c r="F23" s="74"/>
      <c r="G23" s="73" t="s">
        <v>47</v>
      </c>
      <c r="H23" s="71"/>
      <c r="I23" s="94"/>
      <c r="J23" s="95"/>
      <c r="K23" s="93"/>
      <c r="L23" s="96"/>
    </row>
    <row r="24" spans="1:12" ht="15" customHeight="1">
      <c r="A24" s="68"/>
      <c r="B24" s="69" t="s">
        <v>48</v>
      </c>
      <c r="C24" s="70"/>
      <c r="D24" s="71">
        <v>34</v>
      </c>
      <c r="E24" s="74"/>
      <c r="F24" s="74"/>
      <c r="G24" s="73" t="s">
        <v>49</v>
      </c>
      <c r="H24" s="71">
        <v>101</v>
      </c>
      <c r="I24" s="94"/>
      <c r="J24" s="95"/>
      <c r="K24" s="93"/>
      <c r="L24" s="96"/>
    </row>
    <row r="25" spans="1:12" ht="15" customHeight="1">
      <c r="A25" s="68"/>
      <c r="B25" s="69" t="s">
        <v>50</v>
      </c>
      <c r="C25" s="70"/>
      <c r="D25" s="71">
        <v>38</v>
      </c>
      <c r="E25" s="74"/>
      <c r="F25" s="74"/>
      <c r="G25" s="73" t="s">
        <v>51</v>
      </c>
      <c r="H25" s="71">
        <v>102</v>
      </c>
      <c r="I25" s="94"/>
      <c r="J25" s="95"/>
      <c r="K25" s="93"/>
      <c r="L25" s="96"/>
    </row>
    <row r="26" spans="1:12" ht="15" customHeight="1">
      <c r="A26" s="68"/>
      <c r="B26" s="69" t="s">
        <v>52</v>
      </c>
      <c r="C26" s="70"/>
      <c r="D26" s="71"/>
      <c r="E26" s="74" t="s">
        <v>53</v>
      </c>
      <c r="F26" s="74"/>
      <c r="G26" s="73" t="s">
        <v>54</v>
      </c>
      <c r="H26" s="71">
        <v>103</v>
      </c>
      <c r="I26" s="94"/>
      <c r="J26" s="95"/>
      <c r="K26" s="93"/>
      <c r="L26" s="96"/>
    </row>
    <row r="27" spans="1:12" ht="15" customHeight="1">
      <c r="A27" s="68"/>
      <c r="B27" s="69" t="s">
        <v>55</v>
      </c>
      <c r="C27" s="70"/>
      <c r="D27" s="71">
        <v>39</v>
      </c>
      <c r="E27" s="74">
        <f>1924484+746520</f>
        <v>2671004</v>
      </c>
      <c r="F27" s="74">
        <v>1924484</v>
      </c>
      <c r="G27" s="73" t="s">
        <v>56</v>
      </c>
      <c r="H27" s="71">
        <v>106</v>
      </c>
      <c r="I27" s="94"/>
      <c r="J27" s="95"/>
      <c r="K27" s="93"/>
      <c r="L27" s="96"/>
    </row>
    <row r="28" spans="1:12" ht="15" customHeight="1">
      <c r="A28" s="68"/>
      <c r="B28" s="69" t="s">
        <v>57</v>
      </c>
      <c r="C28" s="70"/>
      <c r="D28" s="71">
        <v>40</v>
      </c>
      <c r="E28" s="74">
        <v>1895484</v>
      </c>
      <c r="F28" s="74">
        <v>1895484</v>
      </c>
      <c r="G28" s="73" t="s">
        <v>58</v>
      </c>
      <c r="H28" s="71">
        <v>108</v>
      </c>
      <c r="I28" s="94"/>
      <c r="J28" s="95"/>
      <c r="K28" s="93"/>
      <c r="L28" s="96"/>
    </row>
    <row r="29" spans="1:12" ht="15" customHeight="1">
      <c r="A29" s="68"/>
      <c r="B29" s="69" t="s">
        <v>59</v>
      </c>
      <c r="C29" s="70"/>
      <c r="D29" s="71">
        <v>41</v>
      </c>
      <c r="E29" s="74">
        <f>E27-E28</f>
        <v>775520</v>
      </c>
      <c r="F29" s="74">
        <v>29000</v>
      </c>
      <c r="G29" s="73" t="s">
        <v>60</v>
      </c>
      <c r="H29" s="71">
        <v>110</v>
      </c>
      <c r="I29" s="94"/>
      <c r="J29" s="95"/>
      <c r="K29" s="93"/>
      <c r="L29" s="96"/>
    </row>
    <row r="30" spans="1:12" ht="15" customHeight="1">
      <c r="A30" s="68"/>
      <c r="B30" s="69" t="s">
        <v>61</v>
      </c>
      <c r="C30" s="70"/>
      <c r="D30" s="71">
        <v>42</v>
      </c>
      <c r="E30" s="74"/>
      <c r="F30" s="74"/>
      <c r="G30" s="73" t="s">
        <v>62</v>
      </c>
      <c r="H30" s="71"/>
      <c r="I30" s="94"/>
      <c r="J30" s="95"/>
      <c r="K30" s="97"/>
      <c r="L30" s="96"/>
    </row>
    <row r="31" spans="1:12" ht="15" customHeight="1">
      <c r="A31" s="68"/>
      <c r="B31" s="69" t="s">
        <v>63</v>
      </c>
      <c r="C31" s="70"/>
      <c r="D31" s="71">
        <v>43</v>
      </c>
      <c r="E31" s="74"/>
      <c r="F31" s="74"/>
      <c r="G31" s="73" t="s">
        <v>64</v>
      </c>
      <c r="H31" s="71">
        <v>111</v>
      </c>
      <c r="I31" s="94"/>
      <c r="J31" s="95"/>
      <c r="K31" s="93"/>
      <c r="L31" s="98"/>
    </row>
    <row r="32" spans="1:12" ht="15" customHeight="1">
      <c r="A32" s="68"/>
      <c r="B32" s="69" t="s">
        <v>65</v>
      </c>
      <c r="C32" s="70"/>
      <c r="D32" s="71">
        <v>44</v>
      </c>
      <c r="E32" s="74"/>
      <c r="F32" s="74"/>
      <c r="G32" s="73" t="s">
        <v>66</v>
      </c>
      <c r="H32" s="71">
        <v>114</v>
      </c>
      <c r="I32" s="94">
        <f>J22</f>
        <v>1606644.03</v>
      </c>
      <c r="J32" s="95"/>
      <c r="K32" s="74">
        <f>K22</f>
        <v>1367749.42</v>
      </c>
      <c r="L32" s="99"/>
    </row>
    <row r="33" spans="1:12" ht="15" customHeight="1">
      <c r="A33" s="68"/>
      <c r="B33" s="69" t="s">
        <v>67</v>
      </c>
      <c r="C33" s="70"/>
      <c r="D33" s="71">
        <v>45</v>
      </c>
      <c r="E33" s="74"/>
      <c r="F33" s="74"/>
      <c r="G33" s="73" t="s">
        <v>68</v>
      </c>
      <c r="H33" s="71"/>
      <c r="I33" s="94"/>
      <c r="J33" s="95"/>
      <c r="K33" s="74"/>
      <c r="L33" s="99"/>
    </row>
    <row r="34" spans="1:12" ht="15" customHeight="1">
      <c r="A34" s="68"/>
      <c r="B34" s="69" t="s">
        <v>69</v>
      </c>
      <c r="C34" s="70"/>
      <c r="D34" s="71">
        <v>46</v>
      </c>
      <c r="E34" s="74"/>
      <c r="F34" s="74"/>
      <c r="G34" s="73" t="s">
        <v>70</v>
      </c>
      <c r="H34" s="71">
        <v>115</v>
      </c>
      <c r="I34" s="94">
        <v>5000000</v>
      </c>
      <c r="J34" s="95"/>
      <c r="K34" s="74">
        <v>5000000</v>
      </c>
      <c r="L34" s="99"/>
    </row>
    <row r="35" spans="1:12" ht="15" customHeight="1">
      <c r="A35" s="68"/>
      <c r="B35" s="69" t="s">
        <v>71</v>
      </c>
      <c r="C35" s="70"/>
      <c r="D35" s="71">
        <v>50</v>
      </c>
      <c r="E35" s="74">
        <f>E29</f>
        <v>775520</v>
      </c>
      <c r="F35" s="74">
        <f>F29</f>
        <v>29000</v>
      </c>
      <c r="G35" s="73" t="s">
        <v>72</v>
      </c>
      <c r="H35" s="71"/>
      <c r="I35" s="94"/>
      <c r="J35" s="95"/>
      <c r="K35" s="74"/>
      <c r="L35" s="99"/>
    </row>
    <row r="36" spans="1:12" ht="15" customHeight="1">
      <c r="A36" s="68"/>
      <c r="B36" s="69" t="s">
        <v>73</v>
      </c>
      <c r="C36" s="70"/>
      <c r="D36" s="71"/>
      <c r="E36" s="74"/>
      <c r="F36" s="74"/>
      <c r="G36" s="73" t="s">
        <v>74</v>
      </c>
      <c r="H36" s="71">
        <v>116</v>
      </c>
      <c r="I36" s="94">
        <v>5000000</v>
      </c>
      <c r="J36" s="95"/>
      <c r="K36" s="74">
        <v>5000000</v>
      </c>
      <c r="L36" s="99"/>
    </row>
    <row r="37" spans="1:12" ht="15" customHeight="1">
      <c r="A37" s="68"/>
      <c r="B37" s="69" t="s">
        <v>75</v>
      </c>
      <c r="C37" s="70"/>
      <c r="D37" s="71">
        <v>51</v>
      </c>
      <c r="E37" s="74" t="s">
        <v>44</v>
      </c>
      <c r="F37" s="74" t="s">
        <v>44</v>
      </c>
      <c r="G37" s="73" t="s">
        <v>76</v>
      </c>
      <c r="H37" s="71">
        <v>117</v>
      </c>
      <c r="I37" s="94"/>
      <c r="J37" s="95"/>
      <c r="K37" s="74"/>
      <c r="L37" s="99"/>
    </row>
    <row r="38" spans="1:12" ht="15" customHeight="1">
      <c r="A38" s="68"/>
      <c r="B38" s="69" t="s">
        <v>77</v>
      </c>
      <c r="C38" s="70"/>
      <c r="D38" s="71">
        <v>52</v>
      </c>
      <c r="E38" s="74"/>
      <c r="F38" s="74"/>
      <c r="G38" s="73" t="s">
        <v>78</v>
      </c>
      <c r="H38" s="71">
        <v>118</v>
      </c>
      <c r="I38" s="94"/>
      <c r="J38" s="95"/>
      <c r="K38" s="74"/>
      <c r="L38" s="99"/>
    </row>
    <row r="39" spans="1:12" ht="15" customHeight="1">
      <c r="A39" s="68"/>
      <c r="B39" s="69" t="s">
        <v>79</v>
      </c>
      <c r="C39" s="70"/>
      <c r="D39" s="71">
        <v>53</v>
      </c>
      <c r="E39" s="74"/>
      <c r="F39" s="74"/>
      <c r="G39" s="73" t="s">
        <v>80</v>
      </c>
      <c r="H39" s="71">
        <v>119</v>
      </c>
      <c r="I39" s="94"/>
      <c r="J39" s="95"/>
      <c r="K39" s="74"/>
      <c r="L39" s="99"/>
    </row>
    <row r="40" spans="1:12" ht="15" customHeight="1">
      <c r="A40" s="68"/>
      <c r="B40" s="69" t="s">
        <v>81</v>
      </c>
      <c r="C40" s="70"/>
      <c r="D40" s="71">
        <v>60</v>
      </c>
      <c r="E40" s="74" t="s">
        <v>44</v>
      </c>
      <c r="F40" s="74" t="s">
        <v>44</v>
      </c>
      <c r="G40" s="73"/>
      <c r="H40" s="71">
        <v>120</v>
      </c>
      <c r="I40" s="94"/>
      <c r="J40" s="95"/>
      <c r="K40" s="74"/>
      <c r="L40" s="99"/>
    </row>
    <row r="41" spans="1:12" ht="15" customHeight="1">
      <c r="A41" s="68"/>
      <c r="B41" s="69" t="s">
        <v>82</v>
      </c>
      <c r="C41" s="70"/>
      <c r="D41" s="71"/>
      <c r="E41" s="74"/>
      <c r="F41" s="74"/>
      <c r="G41" s="73" t="s">
        <v>83</v>
      </c>
      <c r="H41" s="71">
        <v>121</v>
      </c>
      <c r="I41" s="94">
        <v>27782204.49</v>
      </c>
      <c r="J41" s="95"/>
      <c r="K41" s="74">
        <v>23153725.06</v>
      </c>
      <c r="L41" s="99"/>
    </row>
    <row r="42" spans="1:12" ht="15" customHeight="1">
      <c r="A42" s="68"/>
      <c r="B42" s="76" t="s">
        <v>84</v>
      </c>
      <c r="C42" s="77"/>
      <c r="D42" s="78">
        <v>61</v>
      </c>
      <c r="E42" s="79"/>
      <c r="F42" s="79"/>
      <c r="G42" s="80" t="s">
        <v>85</v>
      </c>
      <c r="H42" s="78">
        <v>122</v>
      </c>
      <c r="I42" s="100">
        <f>I36+I37+I41</f>
        <v>32782204.49</v>
      </c>
      <c r="J42" s="101"/>
      <c r="K42" s="74">
        <f>K36+K37+K41</f>
        <v>28153725.06</v>
      </c>
      <c r="L42" s="99"/>
    </row>
    <row r="43" spans="1:12" ht="15" customHeight="1">
      <c r="A43" s="81"/>
      <c r="B43" s="82" t="s">
        <v>86</v>
      </c>
      <c r="C43" s="82"/>
      <c r="D43" s="71">
        <v>67</v>
      </c>
      <c r="E43" s="74">
        <f>E21+E35</f>
        <v>34388848.519999996</v>
      </c>
      <c r="F43" s="74">
        <f>F21+F35</f>
        <v>29521474.479999997</v>
      </c>
      <c r="G43" s="73" t="s">
        <v>87</v>
      </c>
      <c r="H43" s="71">
        <v>135</v>
      </c>
      <c r="I43" s="93">
        <f>I32+I42</f>
        <v>34388848.519999996</v>
      </c>
      <c r="J43" s="93"/>
      <c r="K43" s="74">
        <f>K32+K42</f>
        <v>29521474.479999997</v>
      </c>
      <c r="L43" s="99"/>
    </row>
    <row r="44" spans="2:11" ht="14.25" customHeight="1">
      <c r="B44" s="58"/>
      <c r="C44" s="83"/>
      <c r="D44" s="83"/>
      <c r="E44" s="58"/>
      <c r="F44" s="83"/>
      <c r="G44" s="58"/>
      <c r="H44" s="84"/>
      <c r="I44" s="58"/>
      <c r="J44" s="102"/>
      <c r="K44" s="102"/>
    </row>
    <row r="45" spans="2:11" ht="14.25" customHeight="1">
      <c r="B45" s="85"/>
      <c r="C45" s="86"/>
      <c r="D45" s="87"/>
      <c r="E45" s="88"/>
      <c r="F45" s="86"/>
      <c r="G45" s="85"/>
      <c r="H45" s="88"/>
      <c r="I45" s="88"/>
      <c r="J45" s="86"/>
      <c r="K45" s="86"/>
    </row>
    <row r="46" ht="14.25">
      <c r="J46" s="103"/>
    </row>
    <row r="47" ht="15.75" customHeight="1"/>
    <row r="48" ht="13.5" customHeight="1"/>
    <row r="49" ht="14.25" customHeight="1" hidden="1"/>
    <row r="50" ht="14.25" customHeight="1" hidden="1"/>
    <row r="51" ht="14.25" customHeight="1" hidden="1"/>
  </sheetData>
  <sheetProtection/>
  <mergeCells count="67">
    <mergeCell ref="B3:K3"/>
    <mergeCell ref="C4:E4"/>
    <mergeCell ref="C5:G5"/>
    <mergeCell ref="B6:C6"/>
    <mergeCell ref="B7:C7"/>
    <mergeCell ref="I7:J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C44:D44"/>
    <mergeCell ref="J44:K44"/>
    <mergeCell ref="D45:E45"/>
    <mergeCell ref="H45:I45"/>
  </mergeCells>
  <printOptions/>
  <pageMargins left="0.18" right="0.16" top="0.29" bottom="0.59" header="0.67" footer="0.3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12.625" style="0" customWidth="1"/>
    <col min="2" max="2" width="16.75390625" style="0" customWidth="1"/>
    <col min="3" max="3" width="8.625" style="0" customWidth="1"/>
    <col min="4" max="4" width="18.00390625" style="0" customWidth="1"/>
    <col min="5" max="5" width="19.875" style="0" customWidth="1"/>
    <col min="6" max="6" width="11.50390625" style="0" bestFit="1" customWidth="1"/>
    <col min="7" max="7" width="12.75390625" style="0" bestFit="1" customWidth="1"/>
  </cols>
  <sheetData>
    <row r="1" spans="1:23" ht="27" customHeight="1">
      <c r="A1" s="26" t="s">
        <v>88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4" ht="14.25">
      <c r="A2" s="27"/>
      <c r="B2" s="27"/>
      <c r="C2" s="27"/>
      <c r="D2" s="27"/>
      <c r="E2" s="28" t="s">
        <v>89</v>
      </c>
      <c r="F2" s="2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21" customHeight="1">
      <c r="A3" s="30" t="s">
        <v>1</v>
      </c>
      <c r="B3" s="31" t="s">
        <v>2</v>
      </c>
      <c r="C3" s="30" t="s">
        <v>90</v>
      </c>
      <c r="D3" s="32">
        <v>44561</v>
      </c>
      <c r="E3" s="33" t="s">
        <v>91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8.75" customHeight="1">
      <c r="A4" s="30" t="s">
        <v>7</v>
      </c>
      <c r="B4" s="34" t="s">
        <v>92</v>
      </c>
      <c r="C4" s="34"/>
      <c r="D4" s="34"/>
      <c r="E4" s="35" t="s">
        <v>93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.75" customHeight="1">
      <c r="A5" s="27"/>
      <c r="B5" s="36"/>
      <c r="C5" s="37"/>
      <c r="D5" s="37"/>
      <c r="E5" s="3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14.25" hidden="1">
      <c r="A6" s="27"/>
      <c r="B6" s="29"/>
      <c r="C6" s="27"/>
      <c r="D6" s="3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4.25" hidden="1">
      <c r="A7" s="38"/>
      <c r="B7" s="38"/>
      <c r="C7" s="39"/>
      <c r="D7" s="38"/>
      <c r="E7" s="3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.75" customHeight="1">
      <c r="A8" s="40" t="s">
        <v>94</v>
      </c>
      <c r="B8" s="40"/>
      <c r="C8" s="40" t="s">
        <v>11</v>
      </c>
      <c r="D8" s="40" t="s">
        <v>95</v>
      </c>
      <c r="E8" s="40" t="s">
        <v>96</v>
      </c>
      <c r="F8" s="41"/>
      <c r="G8" s="42"/>
      <c r="H8" s="43"/>
      <c r="I8" s="54"/>
      <c r="J8" s="5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.75" customHeight="1">
      <c r="A9" s="44" t="s">
        <v>97</v>
      </c>
      <c r="B9" s="44"/>
      <c r="C9" s="40">
        <v>1</v>
      </c>
      <c r="D9" s="45">
        <v>48039654.2</v>
      </c>
      <c r="E9" s="45">
        <v>57086158.86</v>
      </c>
      <c r="F9" s="41"/>
      <c r="G9" s="42"/>
      <c r="H9" s="43"/>
      <c r="I9" s="49"/>
      <c r="J9" s="54"/>
      <c r="K9" s="27"/>
      <c r="L9" s="27"/>
      <c r="M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.75" customHeight="1">
      <c r="A10" s="44" t="s">
        <v>98</v>
      </c>
      <c r="B10" s="44"/>
      <c r="C10" s="40">
        <v>2</v>
      </c>
      <c r="D10" s="46">
        <v>38504802.35</v>
      </c>
      <c r="E10" s="46">
        <v>38969728.78999999</v>
      </c>
      <c r="F10" s="41"/>
      <c r="G10" s="42"/>
      <c r="H10" s="43"/>
      <c r="I10" s="49"/>
      <c r="J10" s="54"/>
      <c r="K10" s="27"/>
      <c r="L10" s="27"/>
      <c r="M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.75" customHeight="1">
      <c r="A11" s="44" t="s">
        <v>99</v>
      </c>
      <c r="B11" s="44"/>
      <c r="C11" s="40">
        <v>3</v>
      </c>
      <c r="D11" s="46">
        <v>137038.34</v>
      </c>
      <c r="E11" s="47">
        <f>179817.29+50989.45</f>
        <v>230806.74</v>
      </c>
      <c r="F11" s="41"/>
      <c r="G11" s="42"/>
      <c r="H11" s="43"/>
      <c r="I11" s="49"/>
      <c r="J11" s="54"/>
      <c r="K11" s="27"/>
      <c r="L11" s="27"/>
      <c r="M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.75" customHeight="1">
      <c r="A12" s="44" t="s">
        <v>100</v>
      </c>
      <c r="B12" s="44"/>
      <c r="C12" s="40">
        <v>4</v>
      </c>
      <c r="D12" s="48">
        <f>D9-D10-D11</f>
        <v>9397813.510000002</v>
      </c>
      <c r="E12" s="48">
        <f>E9-E10-E11</f>
        <v>17885623.33000001</v>
      </c>
      <c r="F12" s="41"/>
      <c r="G12" s="42"/>
      <c r="H12" s="43"/>
      <c r="I12" s="49"/>
      <c r="J12" s="54"/>
      <c r="K12" s="27"/>
      <c r="L12" s="27"/>
      <c r="M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.75" customHeight="1">
      <c r="A13" s="44" t="s">
        <v>101</v>
      </c>
      <c r="B13" s="44"/>
      <c r="C13" s="40">
        <v>5</v>
      </c>
      <c r="D13" s="40"/>
      <c r="E13" s="40"/>
      <c r="F13" s="41"/>
      <c r="G13" s="42"/>
      <c r="H13" s="43"/>
      <c r="I13" s="49"/>
      <c r="J13" s="54"/>
      <c r="K13" s="27"/>
      <c r="L13" s="27"/>
      <c r="M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.75" customHeight="1">
      <c r="A14" s="44" t="s">
        <v>102</v>
      </c>
      <c r="B14" s="44"/>
      <c r="C14" s="40">
        <v>6</v>
      </c>
      <c r="D14" s="40"/>
      <c r="E14" s="40"/>
      <c r="F14" s="43"/>
      <c r="G14" s="42"/>
      <c r="H14" s="49"/>
      <c r="I14" s="49"/>
      <c r="J14" s="54"/>
      <c r="K14" s="27"/>
      <c r="L14" s="27"/>
      <c r="M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.75" customHeight="1">
      <c r="A15" s="44" t="s">
        <v>103</v>
      </c>
      <c r="B15" s="44"/>
      <c r="C15" s="40">
        <v>7</v>
      </c>
      <c r="D15" s="46">
        <v>7117952</v>
      </c>
      <c r="E15" s="46">
        <f>13877889.12-50989.45</f>
        <v>13826899.67</v>
      </c>
      <c r="F15" s="43"/>
      <c r="G15" s="49"/>
      <c r="H15" s="49"/>
      <c r="I15" s="49"/>
      <c r="J15" s="54"/>
      <c r="K15" s="27"/>
      <c r="L15" s="27"/>
      <c r="M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.75" customHeight="1">
      <c r="A16" s="44" t="s">
        <v>104</v>
      </c>
      <c r="B16" s="44"/>
      <c r="C16" s="40">
        <v>8</v>
      </c>
      <c r="D16" s="50"/>
      <c r="E16" s="50"/>
      <c r="F16" s="43"/>
      <c r="G16" s="49"/>
      <c r="H16" s="49"/>
      <c r="I16" s="49"/>
      <c r="J16" s="54"/>
      <c r="K16" s="27"/>
      <c r="L16" s="27"/>
      <c r="M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.75" customHeight="1">
      <c r="A17" s="44" t="s">
        <v>105</v>
      </c>
      <c r="B17" s="44"/>
      <c r="C17" s="40">
        <v>9</v>
      </c>
      <c r="D17" s="48">
        <f>D12-D14-D15-D16</f>
        <v>2279861.5100000016</v>
      </c>
      <c r="E17" s="48">
        <f>E12-E14-E15-E16</f>
        <v>4058723.6600000095</v>
      </c>
      <c r="F17" s="43"/>
      <c r="G17" s="49"/>
      <c r="H17" s="49"/>
      <c r="I17" s="49"/>
      <c r="J17" s="54"/>
      <c r="K17" s="27"/>
      <c r="L17" s="27"/>
      <c r="M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.75" customHeight="1">
      <c r="A18" s="44" t="s">
        <v>106</v>
      </c>
      <c r="B18" s="44"/>
      <c r="C18" s="40">
        <v>10</v>
      </c>
      <c r="D18" s="50"/>
      <c r="E18" s="50"/>
      <c r="F18" s="43"/>
      <c r="G18" s="49"/>
      <c r="H18" s="49"/>
      <c r="I18" s="49"/>
      <c r="J18" s="54"/>
      <c r="K18" s="27"/>
      <c r="L18" s="27"/>
      <c r="M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.75" customHeight="1">
      <c r="A19" s="44" t="s">
        <v>107</v>
      </c>
      <c r="B19" s="44"/>
      <c r="C19" s="40">
        <v>11</v>
      </c>
      <c r="D19" s="46">
        <v>1525432.18</v>
      </c>
      <c r="E19" s="46">
        <v>162590.83</v>
      </c>
      <c r="F19" s="43"/>
      <c r="G19" s="49"/>
      <c r="H19" s="49"/>
      <c r="I19" s="49"/>
      <c r="J19" s="54"/>
      <c r="K19" s="27"/>
      <c r="L19" s="27"/>
      <c r="M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.75" customHeight="1">
      <c r="A20" s="44" t="s">
        <v>108</v>
      </c>
      <c r="B20" s="44"/>
      <c r="C20" s="40">
        <v>12</v>
      </c>
      <c r="D20" s="46">
        <v>1095503.89</v>
      </c>
      <c r="E20" s="46">
        <f>1671373.6+278617.82</f>
        <v>1949991.4200000002</v>
      </c>
      <c r="F20" s="43"/>
      <c r="G20" s="27"/>
      <c r="H20" s="27"/>
      <c r="I20" s="27"/>
      <c r="J20" s="27"/>
      <c r="K20" s="27"/>
      <c r="L20" s="27"/>
      <c r="M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.75" customHeight="1">
      <c r="A21" s="44" t="s">
        <v>109</v>
      </c>
      <c r="B21" s="44"/>
      <c r="C21" s="40">
        <v>13</v>
      </c>
      <c r="D21" s="50"/>
      <c r="E21" s="50"/>
      <c r="F21" s="43"/>
      <c r="G21" s="27"/>
      <c r="H21" s="27"/>
      <c r="I21" s="27"/>
      <c r="J21" s="27"/>
      <c r="K21" s="27"/>
      <c r="L21" s="27"/>
      <c r="M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.75" customHeight="1">
      <c r="A22" s="44" t="s">
        <v>110</v>
      </c>
      <c r="B22" s="44"/>
      <c r="C22" s="40">
        <v>14</v>
      </c>
      <c r="D22" s="48">
        <f>D17+D19+D20-D21</f>
        <v>4900797.580000001</v>
      </c>
      <c r="E22" s="48">
        <f>E17+E19+E20-E21</f>
        <v>6171305.910000009</v>
      </c>
      <c r="F22" s="43"/>
      <c r="G22" s="27"/>
      <c r="H22" s="27"/>
      <c r="I22" s="27"/>
      <c r="J22" s="27"/>
      <c r="K22" s="27"/>
      <c r="L22" s="27"/>
      <c r="M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.75" customHeight="1">
      <c r="A23" s="44" t="s">
        <v>111</v>
      </c>
      <c r="B23" s="44"/>
      <c r="C23" s="40">
        <v>15</v>
      </c>
      <c r="D23" s="46">
        <f>D22*25%</f>
        <v>1225199.3950000003</v>
      </c>
      <c r="E23" s="46">
        <f>E22*25%</f>
        <v>1542826.4775000024</v>
      </c>
      <c r="F23" s="43"/>
      <c r="G23" s="27"/>
      <c r="H23" s="27"/>
      <c r="I23" s="27"/>
      <c r="J23" s="27"/>
      <c r="K23" s="27"/>
      <c r="L23" s="27"/>
      <c r="M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.75" customHeight="1">
      <c r="A24" s="44" t="s">
        <v>112</v>
      </c>
      <c r="B24" s="44"/>
      <c r="C24" s="40">
        <v>16</v>
      </c>
      <c r="D24" s="50"/>
      <c r="E24" s="50"/>
      <c r="F24" s="43"/>
      <c r="G24" s="27"/>
      <c r="H24" s="27"/>
      <c r="I24" s="27"/>
      <c r="J24" s="27"/>
      <c r="K24" s="27"/>
      <c r="L24" s="27"/>
      <c r="M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.75" customHeight="1">
      <c r="A25" s="44" t="s">
        <v>113</v>
      </c>
      <c r="B25" s="44"/>
      <c r="C25" s="40">
        <v>17</v>
      </c>
      <c r="D25" s="48">
        <f>D22-D23</f>
        <v>3675598.1850000005</v>
      </c>
      <c r="E25" s="48">
        <f>E22-E23</f>
        <v>4628479.432500007</v>
      </c>
      <c r="F25" s="43"/>
      <c r="G25" s="27"/>
      <c r="H25" s="27"/>
      <c r="I25" s="27"/>
      <c r="J25" s="27"/>
      <c r="K25" s="27"/>
      <c r="L25" s="27"/>
      <c r="M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27.75" customHeight="1">
      <c r="A26" s="51"/>
      <c r="B26" s="51"/>
      <c r="C26" s="39"/>
      <c r="D26" s="39"/>
      <c r="E26" s="39"/>
      <c r="F26" s="4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.75" customHeight="1" hidden="1">
      <c r="A27" s="51"/>
      <c r="B27" s="51"/>
      <c r="C27" s="39"/>
      <c r="D27" s="39"/>
      <c r="E27" s="39"/>
      <c r="F27" s="43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24" customHeight="1" hidden="1">
      <c r="A28" s="51"/>
      <c r="B28" s="51"/>
      <c r="C28" s="39"/>
      <c r="D28" s="52"/>
      <c r="E28" s="52"/>
      <c r="F28" s="42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4.25" hidden="1">
      <c r="A29" s="51"/>
      <c r="B29" s="51"/>
      <c r="C29" s="39"/>
      <c r="D29" s="52"/>
      <c r="E29" s="52"/>
      <c r="F29" s="42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24" customHeight="1" hidden="1">
      <c r="A30" s="51"/>
      <c r="B30" s="51"/>
      <c r="C30" s="39"/>
      <c r="D30" s="52"/>
      <c r="E30" s="52"/>
      <c r="F30" s="42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24" customHeight="1" hidden="1">
      <c r="A31" s="51"/>
      <c r="B31" s="51"/>
      <c r="C31" s="39"/>
      <c r="D31" s="52"/>
      <c r="E31" s="52"/>
      <c r="F31" s="42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4.25" hidden="1">
      <c r="A32" s="51"/>
      <c r="B32" s="51"/>
      <c r="C32" s="39"/>
      <c r="D32" s="52"/>
      <c r="E32" s="52"/>
      <c r="F32" s="4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4.25" hidden="1">
      <c r="A33" s="51"/>
      <c r="B33" s="51"/>
      <c r="C33" s="39"/>
      <c r="D33" s="52"/>
      <c r="E33" s="52"/>
      <c r="F33" s="4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4.25" hidden="1">
      <c r="A34" s="39"/>
      <c r="B34" s="39"/>
      <c r="C34" s="39"/>
      <c r="D34" s="39"/>
      <c r="E34" s="3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6" ht="14.25" hidden="1">
      <c r="A35" s="37"/>
      <c r="B35" s="36"/>
      <c r="C35" s="27"/>
      <c r="D35" s="53"/>
      <c r="E35" s="34"/>
      <c r="F35" s="27"/>
    </row>
  </sheetData>
  <sheetProtection/>
  <mergeCells count="30">
    <mergeCell ref="A1:E1"/>
    <mergeCell ref="B4:D4"/>
    <mergeCell ref="E6:F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E34"/>
  </mergeCells>
  <printOptions/>
  <pageMargins left="0.75" right="0.75" top="1" bottom="1" header="0.51" footer="0.51"/>
  <pageSetup horizontalDpi="180" verticalDpi="18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J19" sqref="J19"/>
    </sheetView>
  </sheetViews>
  <sheetFormatPr defaultColWidth="9.00390625" defaultRowHeight="14.25"/>
  <cols>
    <col min="1" max="1" width="42.50390625" style="0" customWidth="1"/>
    <col min="2" max="2" width="4.75390625" style="0" customWidth="1"/>
    <col min="3" max="3" width="16.625" style="0" customWidth="1"/>
    <col min="4" max="4" width="0.37109375" style="0" hidden="1" customWidth="1"/>
    <col min="5" max="5" width="35.125" style="0" customWidth="1"/>
    <col min="6" max="6" width="4.625" style="0" customWidth="1"/>
    <col min="7" max="7" width="14.125" style="0" customWidth="1"/>
    <col min="8" max="8" width="19.875" style="0" customWidth="1"/>
    <col min="9" max="9" width="14.125" style="0" customWidth="1"/>
  </cols>
  <sheetData>
    <row r="1" spans="1:7" ht="22.5">
      <c r="A1" s="2" t="s">
        <v>114</v>
      </c>
      <c r="B1" s="3"/>
      <c r="C1" s="3"/>
      <c r="D1" s="3"/>
      <c r="E1" s="3"/>
      <c r="F1" s="3"/>
      <c r="G1" s="3"/>
    </row>
    <row r="2" spans="1:7" ht="12" customHeight="1">
      <c r="A2" s="4"/>
      <c r="B2" s="5"/>
      <c r="C2" s="5"/>
      <c r="D2" s="5"/>
      <c r="E2" s="5"/>
      <c r="F2" s="5"/>
      <c r="G2" s="6" t="s">
        <v>115</v>
      </c>
    </row>
    <row r="3" spans="1:7" ht="15.75" customHeight="1">
      <c r="A3" s="7" t="s">
        <v>116</v>
      </c>
      <c r="B3" s="7"/>
      <c r="C3" s="7"/>
      <c r="D3" s="7"/>
      <c r="E3" s="7"/>
      <c r="F3" s="7"/>
      <c r="G3" s="7"/>
    </row>
    <row r="4" spans="1:7" s="1" customFormat="1" ht="15" customHeight="1">
      <c r="A4" s="8" t="s">
        <v>117</v>
      </c>
      <c r="B4" s="8" t="s">
        <v>11</v>
      </c>
      <c r="C4" s="8" t="s">
        <v>118</v>
      </c>
      <c r="D4" s="8"/>
      <c r="E4" s="8" t="s">
        <v>117</v>
      </c>
      <c r="F4" s="8" t="s">
        <v>11</v>
      </c>
      <c r="G4" s="8" t="s">
        <v>119</v>
      </c>
    </row>
    <row r="5" spans="1:7" ht="13.5" customHeight="1">
      <c r="A5" s="9" t="s">
        <v>120</v>
      </c>
      <c r="B5" s="10" t="s">
        <v>121</v>
      </c>
      <c r="C5" s="11"/>
      <c r="D5" s="9"/>
      <c r="E5" s="9" t="s">
        <v>122</v>
      </c>
      <c r="F5" s="12">
        <v>34</v>
      </c>
      <c r="G5" s="13"/>
    </row>
    <row r="6" spans="1:7" ht="13.5" customHeight="1">
      <c r="A6" s="9" t="s">
        <v>123</v>
      </c>
      <c r="B6" s="10" t="s">
        <v>124</v>
      </c>
      <c r="C6" s="14">
        <v>60511328.4</v>
      </c>
      <c r="D6" s="9"/>
      <c r="E6" s="9" t="s">
        <v>125</v>
      </c>
      <c r="F6" s="12">
        <v>35</v>
      </c>
      <c r="G6" s="11"/>
    </row>
    <row r="7" spans="1:7" ht="13.5" customHeight="1">
      <c r="A7" s="9" t="s">
        <v>126</v>
      </c>
      <c r="B7" s="10" t="s">
        <v>127</v>
      </c>
      <c r="C7" s="14">
        <v>1671373.6</v>
      </c>
      <c r="D7" s="9"/>
      <c r="E7" s="9" t="s">
        <v>128</v>
      </c>
      <c r="F7" s="12">
        <v>36</v>
      </c>
      <c r="G7" s="13">
        <f>'利润表'!E25</f>
        <v>4628479.432500007</v>
      </c>
    </row>
    <row r="8" spans="1:7" ht="13.5" customHeight="1">
      <c r="A8" s="9" t="s">
        <v>129</v>
      </c>
      <c r="B8" s="10" t="s">
        <v>130</v>
      </c>
      <c r="C8" s="14">
        <v>441208.65</v>
      </c>
      <c r="D8" s="9"/>
      <c r="E8" s="9" t="s">
        <v>131</v>
      </c>
      <c r="F8" s="12">
        <v>37</v>
      </c>
      <c r="G8" s="13"/>
    </row>
    <row r="9" spans="1:8" ht="13.5" customHeight="1">
      <c r="A9" s="9" t="s">
        <v>132</v>
      </c>
      <c r="B9" s="10" t="s">
        <v>133</v>
      </c>
      <c r="C9" s="15">
        <f>SUM(C6:C8)</f>
        <v>62623910.65</v>
      </c>
      <c r="D9" s="9"/>
      <c r="E9" s="9" t="s">
        <v>134</v>
      </c>
      <c r="F9" s="12">
        <v>38</v>
      </c>
      <c r="G9" s="13"/>
      <c r="H9" s="16"/>
    </row>
    <row r="10" spans="1:8" ht="13.5" customHeight="1">
      <c r="A10" s="9" t="s">
        <v>135</v>
      </c>
      <c r="B10" s="10" t="s">
        <v>136</v>
      </c>
      <c r="C10" s="14">
        <v>1030108.37</v>
      </c>
      <c r="D10" s="9"/>
      <c r="E10" s="9" t="s">
        <v>137</v>
      </c>
      <c r="F10" s="12">
        <v>39</v>
      </c>
      <c r="G10" s="13"/>
      <c r="H10" s="16"/>
    </row>
    <row r="11" spans="1:8" ht="13.5" customHeight="1">
      <c r="A11" s="9" t="s">
        <v>138</v>
      </c>
      <c r="B11" s="10" t="s">
        <v>139</v>
      </c>
      <c r="C11" s="17">
        <v>37481109.94</v>
      </c>
      <c r="D11" s="9"/>
      <c r="E11" s="9" t="s">
        <v>140</v>
      </c>
      <c r="F11" s="12">
        <v>40</v>
      </c>
      <c r="G11" s="13">
        <v>0</v>
      </c>
      <c r="H11" s="16"/>
    </row>
    <row r="12" spans="1:8" ht="13.5" customHeight="1">
      <c r="A12" s="9" t="s">
        <v>141</v>
      </c>
      <c r="B12" s="10" t="s">
        <v>142</v>
      </c>
      <c r="C12" s="14">
        <v>3697022.75</v>
      </c>
      <c r="D12" s="9"/>
      <c r="E12" s="9" t="s">
        <v>143</v>
      </c>
      <c r="F12" s="12">
        <v>41</v>
      </c>
      <c r="G12" s="13">
        <v>0</v>
      </c>
      <c r="H12" s="16"/>
    </row>
    <row r="13" spans="1:9" ht="13.5" customHeight="1">
      <c r="A13" s="9" t="s">
        <v>144</v>
      </c>
      <c r="B13" s="10" t="s">
        <v>145</v>
      </c>
      <c r="C13" s="14">
        <v>19267224.91</v>
      </c>
      <c r="D13" s="9"/>
      <c r="E13" s="9" t="s">
        <v>146</v>
      </c>
      <c r="F13" s="12">
        <v>42</v>
      </c>
      <c r="G13" s="13"/>
      <c r="H13" s="16"/>
      <c r="I13" s="19"/>
    </row>
    <row r="14" spans="1:8" ht="13.5" customHeight="1">
      <c r="A14" s="9" t="s">
        <v>147</v>
      </c>
      <c r="B14" s="10" t="s">
        <v>148</v>
      </c>
      <c r="C14" s="15">
        <f>SUM(C10:C13)</f>
        <v>61475465.97</v>
      </c>
      <c r="D14" s="9"/>
      <c r="E14" s="9" t="s">
        <v>149</v>
      </c>
      <c r="F14" s="12">
        <v>43</v>
      </c>
      <c r="G14" s="13"/>
      <c r="H14" s="16"/>
    </row>
    <row r="15" spans="1:8" ht="13.5" customHeight="1">
      <c r="A15" s="9" t="s">
        <v>150</v>
      </c>
      <c r="B15" s="10" t="s">
        <v>151</v>
      </c>
      <c r="C15" s="15">
        <f>C9-C14</f>
        <v>1148444.6799999997</v>
      </c>
      <c r="D15" s="9"/>
      <c r="E15" s="9" t="s">
        <v>152</v>
      </c>
      <c r="F15" s="12">
        <v>44</v>
      </c>
      <c r="G15" s="13"/>
      <c r="H15" s="16"/>
    </row>
    <row r="16" spans="1:8" ht="13.5" customHeight="1">
      <c r="A16" s="9" t="s">
        <v>153</v>
      </c>
      <c r="B16" s="10" t="s">
        <v>154</v>
      </c>
      <c r="C16" s="15"/>
      <c r="D16" s="9"/>
      <c r="E16" s="9" t="s">
        <v>155</v>
      </c>
      <c r="F16" s="12">
        <v>45</v>
      </c>
      <c r="G16" s="13"/>
      <c r="H16" s="16"/>
    </row>
    <row r="17" spans="1:8" ht="13.5" customHeight="1">
      <c r="A17" s="9" t="s">
        <v>156</v>
      </c>
      <c r="B17" s="10" t="s">
        <v>157</v>
      </c>
      <c r="C17" s="15"/>
      <c r="D17" s="9"/>
      <c r="E17" s="9" t="s">
        <v>158</v>
      </c>
      <c r="F17" s="12">
        <v>46</v>
      </c>
      <c r="G17" s="13"/>
      <c r="H17" s="16"/>
    </row>
    <row r="18" spans="1:8" ht="13.5" customHeight="1">
      <c r="A18" s="9" t="s">
        <v>159</v>
      </c>
      <c r="B18" s="10" t="s">
        <v>160</v>
      </c>
      <c r="C18" s="15"/>
      <c r="D18" s="9"/>
      <c r="E18" s="9" t="s">
        <v>161</v>
      </c>
      <c r="F18" s="12">
        <v>47</v>
      </c>
      <c r="G18" s="13"/>
      <c r="H18" s="16"/>
    </row>
    <row r="19" spans="1:8" ht="13.5" customHeight="1">
      <c r="A19" s="9" t="s">
        <v>162</v>
      </c>
      <c r="B19" s="10" t="s">
        <v>163</v>
      </c>
      <c r="C19" s="15"/>
      <c r="D19" s="9"/>
      <c r="E19" s="9" t="s">
        <v>164</v>
      </c>
      <c r="F19" s="12">
        <v>48</v>
      </c>
      <c r="G19" s="13"/>
      <c r="H19" s="16"/>
    </row>
    <row r="20" spans="1:8" ht="13.5" customHeight="1">
      <c r="A20" s="9" t="s">
        <v>165</v>
      </c>
      <c r="B20" s="10" t="s">
        <v>166</v>
      </c>
      <c r="C20" s="15"/>
      <c r="D20" s="9"/>
      <c r="E20" s="9" t="s">
        <v>167</v>
      </c>
      <c r="F20" s="12">
        <v>49</v>
      </c>
      <c r="G20" s="18">
        <f>-('审计报告'!E17-'审计报告'!F17)</f>
        <v>-150052</v>
      </c>
      <c r="H20" s="16"/>
    </row>
    <row r="21" spans="1:8" ht="13.5" customHeight="1">
      <c r="A21" s="9" t="s">
        <v>132</v>
      </c>
      <c r="B21" s="10" t="s">
        <v>168</v>
      </c>
      <c r="C21" s="15">
        <f>SUM(C17:C20)</f>
        <v>0</v>
      </c>
      <c r="D21" s="9"/>
      <c r="E21" s="9" t="s">
        <v>169</v>
      </c>
      <c r="F21" s="10" t="s">
        <v>170</v>
      </c>
      <c r="G21" s="13">
        <f>-('审计报告'!E13+'审计报告'!E14-'审计报告'!F13-'审计报告'!F14)</f>
        <v>-3568877.3600000013</v>
      </c>
      <c r="H21" s="16"/>
    </row>
    <row r="22" spans="1:8" ht="13.5" customHeight="1">
      <c r="A22" s="9" t="s">
        <v>171</v>
      </c>
      <c r="B22" s="10" t="s">
        <v>172</v>
      </c>
      <c r="C22" s="14">
        <v>746520</v>
      </c>
      <c r="D22" s="9"/>
      <c r="E22" s="9" t="s">
        <v>173</v>
      </c>
      <c r="F22" s="10" t="s">
        <v>174</v>
      </c>
      <c r="G22" s="13">
        <f>'审计报告'!J15+'审计报告'!J16-'审计报告'!K15-'审计报告'!K16</f>
        <v>238894.6100000001</v>
      </c>
      <c r="H22" s="16"/>
    </row>
    <row r="23" spans="1:8" ht="13.5" customHeight="1">
      <c r="A23" s="9" t="s">
        <v>175</v>
      </c>
      <c r="B23" s="10" t="s">
        <v>176</v>
      </c>
      <c r="C23" s="14"/>
      <c r="D23" s="9"/>
      <c r="E23" s="9" t="s">
        <v>177</v>
      </c>
      <c r="F23" s="10" t="s">
        <v>178</v>
      </c>
      <c r="G23" s="13"/>
      <c r="H23" s="16"/>
    </row>
    <row r="24" spans="1:8" ht="13.5" customHeight="1">
      <c r="A24" s="9" t="s">
        <v>179</v>
      </c>
      <c r="B24" s="10" t="s">
        <v>180</v>
      </c>
      <c r="C24" s="15"/>
      <c r="D24" s="9"/>
      <c r="E24" s="9" t="s">
        <v>181</v>
      </c>
      <c r="F24" s="10" t="s">
        <v>182</v>
      </c>
      <c r="G24" s="13">
        <f>SUM(G7:G23)</f>
        <v>1148444.6825000055</v>
      </c>
      <c r="H24" s="16"/>
    </row>
    <row r="25" spans="1:8" ht="13.5" customHeight="1">
      <c r="A25" s="9" t="s">
        <v>147</v>
      </c>
      <c r="B25" s="10" t="s">
        <v>183</v>
      </c>
      <c r="C25" s="15">
        <f>SUM(C22:C24)</f>
        <v>746520</v>
      </c>
      <c r="D25" s="9"/>
      <c r="E25" s="9" t="s">
        <v>184</v>
      </c>
      <c r="F25" s="10" t="s">
        <v>185</v>
      </c>
      <c r="G25" s="13"/>
      <c r="H25" s="16"/>
    </row>
    <row r="26" spans="1:8" ht="13.5" customHeight="1">
      <c r="A26" s="9" t="s">
        <v>186</v>
      </c>
      <c r="B26" s="10" t="s">
        <v>187</v>
      </c>
      <c r="C26" s="15">
        <f>C21-C25</f>
        <v>-746520</v>
      </c>
      <c r="D26" s="9"/>
      <c r="E26" s="9" t="s">
        <v>188</v>
      </c>
      <c r="F26" s="10" t="s">
        <v>189</v>
      </c>
      <c r="G26" s="13"/>
      <c r="H26" s="16"/>
    </row>
    <row r="27" spans="1:8" ht="13.5" customHeight="1">
      <c r="A27" s="9" t="s">
        <v>190</v>
      </c>
      <c r="B27" s="10" t="s">
        <v>191</v>
      </c>
      <c r="C27" s="15"/>
      <c r="D27" s="9"/>
      <c r="E27" s="9" t="s">
        <v>192</v>
      </c>
      <c r="F27" s="10" t="s">
        <v>193</v>
      </c>
      <c r="G27" s="13"/>
      <c r="H27" s="16"/>
    </row>
    <row r="28" spans="1:8" ht="13.5" customHeight="1">
      <c r="A28" s="9" t="s">
        <v>194</v>
      </c>
      <c r="B28" s="10" t="s">
        <v>195</v>
      </c>
      <c r="C28" s="15"/>
      <c r="D28" s="9"/>
      <c r="E28" s="9" t="s">
        <v>196</v>
      </c>
      <c r="F28" s="10" t="s">
        <v>197</v>
      </c>
      <c r="G28" s="13"/>
      <c r="H28" s="16"/>
    </row>
    <row r="29" spans="1:7" ht="13.5" customHeight="1">
      <c r="A29" s="9" t="s">
        <v>198</v>
      </c>
      <c r="B29" s="10" t="s">
        <v>199</v>
      </c>
      <c r="C29" s="15"/>
      <c r="D29" s="9"/>
      <c r="E29" s="9"/>
      <c r="F29" s="10" t="s">
        <v>200</v>
      </c>
      <c r="G29" s="13"/>
    </row>
    <row r="30" spans="1:8" ht="13.5" customHeight="1">
      <c r="A30" s="9" t="s">
        <v>201</v>
      </c>
      <c r="B30" s="10" t="s">
        <v>202</v>
      </c>
      <c r="C30" s="15"/>
      <c r="D30" s="9"/>
      <c r="E30" s="9"/>
      <c r="F30" s="10" t="s">
        <v>203</v>
      </c>
      <c r="G30" s="13"/>
      <c r="H30" s="19"/>
    </row>
    <row r="31" spans="1:7" ht="13.5" customHeight="1">
      <c r="A31" s="9" t="s">
        <v>132</v>
      </c>
      <c r="B31" s="10" t="s">
        <v>204</v>
      </c>
      <c r="C31" s="15">
        <f>SUM(C28:C30)</f>
        <v>0</v>
      </c>
      <c r="D31" s="9"/>
      <c r="E31" s="9"/>
      <c r="F31" s="10" t="s">
        <v>205</v>
      </c>
      <c r="G31" s="13"/>
    </row>
    <row r="32" spans="1:7" ht="13.5" customHeight="1">
      <c r="A32" s="9" t="s">
        <v>206</v>
      </c>
      <c r="B32" s="10" t="s">
        <v>207</v>
      </c>
      <c r="C32" s="15"/>
      <c r="D32" s="9"/>
      <c r="E32" s="9" t="s">
        <v>208</v>
      </c>
      <c r="F32" s="10" t="s">
        <v>209</v>
      </c>
      <c r="G32" s="13"/>
    </row>
    <row r="33" spans="1:8" ht="13.5" customHeight="1">
      <c r="A33" s="9" t="s">
        <v>210</v>
      </c>
      <c r="B33" s="10" t="s">
        <v>211</v>
      </c>
      <c r="C33" s="14"/>
      <c r="D33" s="9"/>
      <c r="E33" s="9" t="s">
        <v>212</v>
      </c>
      <c r="F33" s="10" t="s">
        <v>213</v>
      </c>
      <c r="G33" s="20">
        <f>'审计报告'!E8</f>
        <v>12668038.18</v>
      </c>
      <c r="H33" s="21"/>
    </row>
    <row r="34" spans="1:8" ht="13.5" customHeight="1">
      <c r="A34" s="9" t="s">
        <v>214</v>
      </c>
      <c r="B34" s="10" t="s">
        <v>215</v>
      </c>
      <c r="C34" s="15"/>
      <c r="D34" s="9"/>
      <c r="E34" s="9" t="s">
        <v>216</v>
      </c>
      <c r="F34" s="10" t="s">
        <v>217</v>
      </c>
      <c r="G34" s="20">
        <f>'审计报告'!F8</f>
        <v>12266113.5</v>
      </c>
      <c r="H34" s="19"/>
    </row>
    <row r="35" spans="1:7" ht="13.5" customHeight="1">
      <c r="A35" s="9" t="s">
        <v>147</v>
      </c>
      <c r="B35" s="10" t="s">
        <v>218</v>
      </c>
      <c r="C35" s="15">
        <f>SUM(C32:C34)</f>
        <v>0</v>
      </c>
      <c r="D35" s="9"/>
      <c r="E35" s="9" t="s">
        <v>219</v>
      </c>
      <c r="F35" s="10" t="s">
        <v>220</v>
      </c>
      <c r="G35" s="13"/>
    </row>
    <row r="36" spans="1:7" ht="13.5" customHeight="1">
      <c r="A36" s="9" t="s">
        <v>221</v>
      </c>
      <c r="B36" s="10" t="s">
        <v>222</v>
      </c>
      <c r="C36" s="15">
        <f>C31-C35</f>
        <v>0</v>
      </c>
      <c r="D36" s="9"/>
      <c r="E36" s="9" t="s">
        <v>223</v>
      </c>
      <c r="F36" s="10" t="s">
        <v>224</v>
      </c>
      <c r="G36" s="13"/>
    </row>
    <row r="37" spans="1:8" ht="13.5" customHeight="1">
      <c r="A37" s="9" t="s">
        <v>225</v>
      </c>
      <c r="B37" s="10" t="s">
        <v>226</v>
      </c>
      <c r="C37" s="15">
        <f>C15+C26+C36</f>
        <v>401924.6799999997</v>
      </c>
      <c r="D37" s="9"/>
      <c r="E37" s="9" t="s">
        <v>227</v>
      </c>
      <c r="F37" s="10" t="s">
        <v>228</v>
      </c>
      <c r="G37" s="13">
        <f>G33-G34</f>
        <v>401924.6799999997</v>
      </c>
      <c r="H37" s="19"/>
    </row>
    <row r="38" spans="1:7" ht="15" customHeight="1">
      <c r="A38" s="22"/>
      <c r="B38" s="22"/>
      <c r="C38" s="23"/>
      <c r="D38" s="22"/>
      <c r="E38" s="23"/>
      <c r="F38" s="22"/>
      <c r="G38" s="22"/>
    </row>
    <row r="39" spans="3:5" ht="14.25">
      <c r="C39" s="24" t="s">
        <v>44</v>
      </c>
      <c r="E39" s="19"/>
    </row>
    <row r="40" spans="3:5" ht="14.25">
      <c r="C40" s="19"/>
      <c r="E40" s="19"/>
    </row>
    <row r="41" spans="3:5" ht="14.25">
      <c r="C41" s="19"/>
      <c r="E41" s="19" t="s">
        <v>44</v>
      </c>
    </row>
    <row r="42" spans="3:7" ht="14.25">
      <c r="C42" s="19"/>
      <c r="G42" s="19"/>
    </row>
    <row r="43" ht="14.25">
      <c r="C43" s="19"/>
    </row>
    <row r="44" ht="14.25">
      <c r="C44" s="19"/>
    </row>
    <row r="45" ht="14.25">
      <c r="C45" s="25"/>
    </row>
    <row r="46" ht="14.25">
      <c r="C46" s="25"/>
    </row>
    <row r="47" ht="14.25">
      <c r="C47" s="19"/>
    </row>
  </sheetData>
  <sheetProtection/>
  <mergeCells count="2">
    <mergeCell ref="A1:G1"/>
    <mergeCell ref="A3:G3"/>
  </mergeCells>
  <printOptions/>
  <pageMargins left="0.51" right="0.51" top="0.4799999999999999" bottom="0.35" header="0.5" footer="0.2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远方的陨石</cp:lastModifiedBy>
  <cp:lastPrinted>2018-03-23T06:26:40Z</cp:lastPrinted>
  <dcterms:created xsi:type="dcterms:W3CDTF">2012-06-06T01:30:27Z</dcterms:created>
  <dcterms:modified xsi:type="dcterms:W3CDTF">2022-02-16T03:42:51Z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14</vt:lpwstr>
  </property>
  <property fmtid="{D5CDD505-2E9C-101B-9397-08002B2CF9AE}" pid="5" name="I">
    <vt:lpwstr>C1D718B8F95D4A428C1AECCABF197048</vt:lpwstr>
  </property>
</Properties>
</file>